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isama\Desktop\Prethodno savjetovanje\"/>
    </mc:Choice>
  </mc:AlternateContent>
  <xr:revisionPtr revIDLastSave="0" documentId="13_ncr:1_{CAB73EEB-93DF-455C-B6BA-91172D7F08F1}" xr6:coauthVersionLast="47" xr6:coauthVersionMax="47" xr10:uidLastSave="{00000000-0000-0000-0000-000000000000}"/>
  <bookViews>
    <workbookView xWindow="-110" yWindow="-110" windowWidth="25820" windowHeight="13900" tabRatio="926" activeTab="1" xr2:uid="{00000000-000D-0000-FFFF-FFFF00000000}"/>
  </bookViews>
  <sheets>
    <sheet name="Naslovna stranica" sheetId="67" r:id="rId1"/>
    <sheet name="1. Pripremni radovi" sheetId="55" r:id="rId2"/>
    <sheet name="2. Rušenje i demontaže" sheetId="57" r:id="rId3"/>
    <sheet name="3. Zidarski" sheetId="58" r:id="rId4"/>
    <sheet name="4. Izolacije" sheetId="59" r:id="rId5"/>
    <sheet name="5. Tesarski" sheetId="60" r:id="rId6"/>
    <sheet name="6. Krovopokrivački" sheetId="61" r:id="rId7"/>
    <sheet name="7. Limarski" sheetId="63" r:id="rId8"/>
    <sheet name="8. Stolarski" sheetId="64" r:id="rId9"/>
    <sheet name="9. Bravarski" sheetId="54" r:id="rId10"/>
    <sheet name="10. Kamenorezački" sheetId="66" r:id="rId11"/>
    <sheet name="REKAPITULACIJA" sheetId="56" r:id="rId12"/>
  </sheets>
  <definedNames>
    <definedName name="AAA">#REF!</definedName>
    <definedName name="ALS">#REF!</definedName>
    <definedName name="BABR">#REF!</definedName>
    <definedName name="BSR">#REF!</definedName>
    <definedName name="DIR">#REF!</definedName>
    <definedName name="FR">#REF!</definedName>
    <definedName name="IR">#REF!</definedName>
    <definedName name="KAR">#REF!</definedName>
    <definedName name="KR">#REF!</definedName>
    <definedName name="KRP">#REF!</definedName>
    <definedName name="LIM">#REF!</definedName>
    <definedName name="MM">#REF!</definedName>
    <definedName name="OO">#REF!</definedName>
    <definedName name="PAR">#REF!</definedName>
    <definedName name="PB">#REF!</definedName>
    <definedName name="PPB">#REF!</definedName>
    <definedName name="PR">#REF!</definedName>
    <definedName name="PRETHODNI">#REF!</definedName>
    <definedName name="PVCS">#REF!</definedName>
    <definedName name="SOL">#REF!</definedName>
    <definedName name="SR">#REF!</definedName>
    <definedName name="VU">#REF!</definedName>
    <definedName name="ZEMLJANI">#REF!</definedName>
    <definedName name="ZIR">#REF!</definedName>
    <definedName name="Z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54" l="1"/>
  <c r="B7" i="56"/>
  <c r="A7" i="56"/>
  <c r="A4" i="61" l="1"/>
  <c r="F5" i="61"/>
  <c r="A5" i="58" l="1"/>
  <c r="A9" i="58" s="1"/>
  <c r="A13" i="58" s="1"/>
  <c r="D6" i="58"/>
  <c r="F6" i="58" s="1"/>
  <c r="F10" i="58"/>
  <c r="F14" i="58"/>
  <c r="B16" i="58"/>
  <c r="A4" i="57"/>
  <c r="A13" i="57" s="1"/>
  <c r="F5" i="57"/>
  <c r="A7" i="57"/>
  <c r="D8" i="57"/>
  <c r="F8" i="57"/>
  <c r="F11" i="57"/>
  <c r="F14" i="57"/>
  <c r="D17" i="57"/>
  <c r="F17" i="57" s="1"/>
  <c r="F20" i="57"/>
  <c r="B22" i="57"/>
  <c r="B8" i="61"/>
  <c r="F8" i="61"/>
  <c r="E7" i="56" s="1"/>
  <c r="F16" i="58" l="1"/>
  <c r="F22" i="57"/>
  <c r="A16" i="57"/>
  <c r="A19" i="57" s="1"/>
  <c r="A10" i="57"/>
  <c r="F5" i="66" l="1"/>
  <c r="F8" i="66" s="1"/>
  <c r="E11" i="56" s="1"/>
  <c r="A4" i="66"/>
  <c r="B11" i="56"/>
  <c r="A11" i="56"/>
  <c r="B8" i="66"/>
  <c r="F9" i="60"/>
  <c r="A8" i="60"/>
  <c r="D22" i="60"/>
  <c r="D19" i="60"/>
  <c r="D6" i="60"/>
  <c r="D11" i="63" l="1"/>
  <c r="F11" i="63"/>
  <c r="D5" i="63"/>
  <c r="D8" i="63"/>
  <c r="F8" i="63" s="1"/>
  <c r="D25" i="60"/>
  <c r="D16" i="59"/>
  <c r="D13" i="59"/>
  <c r="D6" i="59"/>
  <c r="D11" i="55"/>
  <c r="F17" i="55"/>
  <c r="F14" i="55"/>
  <c r="B9" i="56"/>
  <c r="B10" i="56"/>
  <c r="A9" i="56"/>
  <c r="B14" i="64"/>
  <c r="F11" i="64"/>
  <c r="F8" i="64"/>
  <c r="F5" i="64"/>
  <c r="A4" i="64"/>
  <c r="A7" i="64" s="1"/>
  <c r="A10" i="56"/>
  <c r="B8" i="56"/>
  <c r="A8" i="56"/>
  <c r="B14" i="63"/>
  <c r="F5" i="63"/>
  <c r="A4" i="63"/>
  <c r="A7" i="63" s="1"/>
  <c r="F29" i="60"/>
  <c r="F14" i="63" l="1"/>
  <c r="E8" i="56" s="1"/>
  <c r="F14" i="64"/>
  <c r="E9" i="56" s="1"/>
  <c r="A10" i="64"/>
  <c r="A10" i="63"/>
  <c r="F22" i="60" l="1"/>
  <c r="F19" i="60"/>
  <c r="F25" i="60"/>
  <c r="B6" i="56"/>
  <c r="A6" i="56"/>
  <c r="B31" i="60"/>
  <c r="F15" i="60"/>
  <c r="F12" i="60"/>
  <c r="F6" i="60"/>
  <c r="A5" i="60"/>
  <c r="B11" i="54"/>
  <c r="B19" i="59"/>
  <c r="B20" i="55"/>
  <c r="B5" i="56"/>
  <c r="A5" i="56"/>
  <c r="B3" i="56"/>
  <c r="B4" i="56"/>
  <c r="A4" i="56"/>
  <c r="A3" i="56"/>
  <c r="F16" i="59"/>
  <c r="F13" i="59"/>
  <c r="F10" i="59"/>
  <c r="F6" i="59"/>
  <c r="A5" i="59"/>
  <c r="F31" i="60" l="1"/>
  <c r="E6" i="56" s="1"/>
  <c r="F19" i="59"/>
  <c r="E5" i="56" s="1"/>
  <c r="E4" i="56"/>
  <c r="A12" i="59"/>
  <c r="A15" i="59" s="1"/>
  <c r="A9" i="59"/>
  <c r="A4" i="54" l="1"/>
  <c r="F11" i="55"/>
  <c r="B2" i="56"/>
  <c r="A2" i="56"/>
  <c r="F8" i="55"/>
  <c r="F5" i="55"/>
  <c r="A4" i="55"/>
  <c r="F8" i="54"/>
  <c r="A7" i="55" l="1"/>
  <c r="A16" i="55" s="1"/>
  <c r="E3" i="56"/>
  <c r="F20" i="55"/>
  <c r="E2" i="56" s="1"/>
  <c r="A7" i="54"/>
  <c r="F11" i="54"/>
  <c r="E10" i="56" s="1"/>
  <c r="A10" i="55"/>
  <c r="E12" i="56" l="1"/>
  <c r="E14" i="56" s="1"/>
  <c r="E13" i="56" s="1"/>
  <c r="A13" i="55"/>
  <c r="A11" i="60" l="1"/>
  <c r="A14" i="60" s="1"/>
  <c r="A18" i="60" l="1"/>
  <c r="A21" i="60" s="1"/>
  <c r="A24" i="60" l="1"/>
  <c r="A28" i="60" s="1"/>
</calcChain>
</file>

<file path=xl/sharedStrings.xml><?xml version="1.0" encoding="utf-8"?>
<sst xmlns="http://schemas.openxmlformats.org/spreadsheetml/2006/main" count="213" uniqueCount="106">
  <si>
    <t>1.</t>
  </si>
  <si>
    <t>R.B.</t>
  </si>
  <si>
    <t>OPIS</t>
  </si>
  <si>
    <t>JED. MJERE</t>
  </si>
  <si>
    <t>KOL</t>
  </si>
  <si>
    <t>JEDINIČNA CIJENA</t>
  </si>
  <si>
    <t>UKUPNA CIJENA</t>
  </si>
  <si>
    <t>2.</t>
  </si>
  <si>
    <t>REKAPITULACIJA:</t>
  </si>
  <si>
    <r>
      <t>m</t>
    </r>
    <r>
      <rPr>
        <vertAlign val="superscript"/>
        <sz val="10"/>
        <color rgb="FF000000"/>
        <rFont val="Calibri"/>
        <family val="2"/>
        <charset val="238"/>
      </rPr>
      <t>3</t>
    </r>
  </si>
  <si>
    <r>
      <t>m</t>
    </r>
    <r>
      <rPr>
        <vertAlign val="superscript"/>
        <sz val="10"/>
        <color rgb="FF000000"/>
        <rFont val="Calibri"/>
        <family val="2"/>
        <charset val="238"/>
      </rPr>
      <t>2</t>
    </r>
  </si>
  <si>
    <t>PRIPREMNI RADOVI</t>
  </si>
  <si>
    <t>3.</t>
  </si>
  <si>
    <t>4.</t>
  </si>
  <si>
    <t>Obračun paušalno.</t>
  </si>
  <si>
    <t>paušal</t>
  </si>
  <si>
    <t xml:space="preserve">Izrada građevinske ploče po pravilniku.
</t>
  </si>
  <si>
    <t xml:space="preserve">Izrada skele oko gradilišta tj. pročelja objekta u skladu sa Zakonom. Skela mora biti osigurana i ograđena radi sigurnosti prolaznika, sprječavanja pada predmeta i pada osoba sa visine.
</t>
  </si>
  <si>
    <r>
      <t>Obračun po m</t>
    </r>
    <r>
      <rPr>
        <vertAlign val="superscript"/>
        <sz val="10"/>
        <color theme="1"/>
        <rFont val="Calibri"/>
        <family val="2"/>
        <scheme val="minor"/>
      </rPr>
      <t>2</t>
    </r>
    <r>
      <rPr>
        <sz val="10"/>
        <color theme="1"/>
        <rFont val="Calibri"/>
        <family val="2"/>
        <charset val="238"/>
        <scheme val="minor"/>
      </rPr>
      <t xml:space="preserve"> stvarne krovne površine.</t>
    </r>
  </si>
  <si>
    <t>RUŠENJE I DEMONTAŽE</t>
  </si>
  <si>
    <r>
      <t>Obračun po m</t>
    </r>
    <r>
      <rPr>
        <vertAlign val="superscript"/>
        <sz val="10"/>
        <color theme="1"/>
        <rFont val="Calibri"/>
        <family val="2"/>
        <scheme val="minor"/>
      </rPr>
      <t>2</t>
    </r>
    <r>
      <rPr>
        <sz val="10"/>
        <color theme="1"/>
        <rFont val="Calibri"/>
        <family val="2"/>
        <charset val="238"/>
        <scheme val="minor"/>
      </rPr>
      <t xml:space="preserve"> površine zidova.</t>
    </r>
  </si>
  <si>
    <t xml:space="preserve">Skidanje stare žbuke sa zidova tehničke sobe.
Stavka uključuje pažljivo ručno skidanje degradiranih dijelova stare žbuke sa zidova u prostoru tehničke sobe, sve do zdravih ili čvrstih dijelova, kao priprema za žbukanje. Transport skinutog materijala po gradilištu i odvoz na deponij.
</t>
  </si>
  <si>
    <t xml:space="preserve">Skidanje postojećih otvora.
Stavka uključuje skidanje postojećih otvora u zidovima i krovu. Transport skinutog materijala po gradilištu i odvoz na deponij.
</t>
  </si>
  <si>
    <t>Obračun komadu otvora.</t>
  </si>
  <si>
    <t>kom</t>
  </si>
  <si>
    <r>
      <t>Obračun po m</t>
    </r>
    <r>
      <rPr>
        <vertAlign val="superscript"/>
        <sz val="10"/>
        <color theme="1"/>
        <rFont val="Calibri"/>
        <family val="2"/>
        <scheme val="minor"/>
      </rPr>
      <t>2</t>
    </r>
    <r>
      <rPr>
        <sz val="10"/>
        <color theme="1"/>
        <rFont val="Calibri"/>
        <family val="2"/>
        <charset val="238"/>
        <scheme val="minor"/>
      </rPr>
      <t xml:space="preserve"> postavljene skele.</t>
    </r>
  </si>
  <si>
    <t>ZIDARSKI RADOVI</t>
  </si>
  <si>
    <t>ŽBUKANJE</t>
  </si>
  <si>
    <t xml:space="preserve">Zidarsko krpanje svih nepravilnosti.
U stavku je uključeno krpanje svih šliceva i proboja instalacija i svih nepravilnosti u unutarnjim zidovima od opeke kao priprema za žbuku. Prethodno je potrebno izvesti sve potrebne instalacije. U cijeni je uključen sav potreban rad i materijal.
</t>
  </si>
  <si>
    <t xml:space="preserve">Izrada cementnog plivajućeg estriha poda tehničke sobe.
U stavku je uključena izrada estriha debljine 4 cm. Površina estriha mora biti pripremljena za polaganje završne podne obloge.
</t>
  </si>
  <si>
    <t>GLAZURE</t>
  </si>
  <si>
    <r>
      <t>Obračun po m</t>
    </r>
    <r>
      <rPr>
        <vertAlign val="superscript"/>
        <sz val="10"/>
        <color theme="1"/>
        <rFont val="Calibri"/>
        <family val="2"/>
        <scheme val="minor"/>
      </rPr>
      <t>2</t>
    </r>
    <r>
      <rPr>
        <sz val="10"/>
        <color theme="1"/>
        <rFont val="Calibri"/>
        <family val="2"/>
        <charset val="238"/>
        <scheme val="minor"/>
      </rPr>
      <t xml:space="preserve"> površine poda.</t>
    </r>
  </si>
  <si>
    <t>IZOLATERSKI RADOVI</t>
  </si>
  <si>
    <r>
      <t>Obračun po m</t>
    </r>
    <r>
      <rPr>
        <vertAlign val="superscript"/>
        <sz val="10"/>
        <color theme="1"/>
        <rFont val="Calibri"/>
        <family val="2"/>
        <scheme val="minor"/>
      </rPr>
      <t>2</t>
    </r>
    <r>
      <rPr>
        <sz val="10"/>
        <color theme="1"/>
        <rFont val="Calibri"/>
        <family val="2"/>
        <charset val="238"/>
        <scheme val="minor"/>
      </rPr>
      <t xml:space="preserve"> površine.</t>
    </r>
  </si>
  <si>
    <t>HIDROIZOLACIJE (HI)</t>
  </si>
  <si>
    <t>TERMOIZOLACIJE (TI)</t>
  </si>
  <si>
    <r>
      <t>Obračun po m</t>
    </r>
    <r>
      <rPr>
        <vertAlign val="superscript"/>
        <sz val="10"/>
        <color theme="1"/>
        <rFont val="Calibri"/>
        <family val="2"/>
        <scheme val="minor"/>
      </rPr>
      <t>2</t>
    </r>
    <r>
      <rPr>
        <sz val="10"/>
        <color theme="1"/>
        <rFont val="Calibri"/>
        <family val="2"/>
        <charset val="238"/>
        <scheme val="minor"/>
      </rPr>
      <t xml:space="preserve"> razvijene površine.</t>
    </r>
  </si>
  <si>
    <t>5.</t>
  </si>
  <si>
    <t>TESARSKI RADOVI</t>
  </si>
  <si>
    <t xml:space="preserve">Zamjena drvene građe krovne konstrukcije.
Zamjena dotrajalih i oštećenih drvenih rogova postojeće krovne konstrukcije novim drvenim gredama klase drva C24 dimenzija b/h = 14/16 cm na pozicijama postojećih greda. Procjena greda koje treba zamijeniti je oko 30 % svih greda.
Potreban je pregled postojeće konstrukcije, utvrđivanje stanja rogova u dogovoru sa nadzornim inženjerom i utvrđivanje stvarne količine greda koje treba zamijeniti.
</t>
  </si>
  <si>
    <r>
      <t>Obračun po m</t>
    </r>
    <r>
      <rPr>
        <vertAlign val="superscript"/>
        <sz val="10"/>
        <color theme="1"/>
        <rFont val="Calibri"/>
        <family val="2"/>
        <scheme val="minor"/>
      </rPr>
      <t>3</t>
    </r>
    <r>
      <rPr>
        <sz val="10"/>
        <color theme="1"/>
        <rFont val="Calibri"/>
        <family val="2"/>
        <charset val="238"/>
        <scheme val="minor"/>
      </rPr>
      <t xml:space="preserve"> drvene građe.</t>
    </r>
  </si>
  <si>
    <t>7.</t>
  </si>
  <si>
    <t>LIMARSKI RADOVI</t>
  </si>
  <si>
    <t>KROVNA KONSTRUKCIJA</t>
  </si>
  <si>
    <t>PODNA TAVANSKA KONSTRUKCIJA</t>
  </si>
  <si>
    <t>Obračun po komadu vijka.</t>
  </si>
  <si>
    <t>ZAŠTITA DRVENE GRAĐE</t>
  </si>
  <si>
    <t xml:space="preserve">Zaštita drvene građe fungicidom.
Sva drvena građa se u dvije ruke premazuje fungicidnim sredstvom za zaštitu od nametnika. Stavka uključuje sav potreban rad i metrijal.
</t>
  </si>
  <si>
    <r>
      <t>m</t>
    </r>
    <r>
      <rPr>
        <vertAlign val="superscript"/>
        <sz val="10"/>
        <color rgb="FF000000"/>
        <rFont val="Calibri"/>
        <family val="2"/>
        <charset val="238"/>
      </rPr>
      <t>1</t>
    </r>
  </si>
  <si>
    <r>
      <t>Obračun po m</t>
    </r>
    <r>
      <rPr>
        <vertAlign val="superscript"/>
        <sz val="10"/>
        <color theme="1"/>
        <rFont val="Calibri"/>
        <family val="2"/>
        <scheme val="minor"/>
      </rPr>
      <t>1</t>
    </r>
    <r>
      <rPr>
        <sz val="10"/>
        <color theme="1"/>
        <rFont val="Calibri"/>
        <family val="2"/>
        <charset val="238"/>
        <scheme val="minor"/>
      </rPr>
      <t xml:space="preserve"> oluka.</t>
    </r>
  </si>
  <si>
    <t xml:space="preserve">Izrada i postava opšava sudara kosih krovnih ploha sa vertikalnim elementima na krovu, od plastificiranoga pocinčanog lima debljine 0,55 mm. Izvesti po projektnim detaljima, uz primjenu tehničkih propisa, te po dobrim uzancama zanata. Spajanje limova izvesti nitanjem, sa prethodnim nanošenjem limarskoga kita u širini kompletnog spoja. Plastifikacija u tonu po izboru projektanta - po RAL-u.
Razvijena širina lima je 50 cm.
</t>
  </si>
  <si>
    <t>OSTALI ZIDARSKI RADOVI</t>
  </si>
  <si>
    <t xml:space="preserve">Izolacija krovne površine.
HI krovne površine iznad OSB ploča krovnom paropropusnom-vodonepropusnom folijom. Folija se postavlja direktno na očišćenu i pripremljenu površinu, potrebno je odstraniti sve oštre dijelove po površini. Preklopi krovne folije su 10 cm ako tehničkim listom proizvođača nije drugacije definirano. Sve prodore kroz krovnu foliju je potrebno brtviti ljepljivim trakama po tehničkim preporukama proizvođača krovne folije.
</t>
  </si>
  <si>
    <t xml:space="preserve">Postavljanje novih greda.
Nove drvene grede klase drva C24 dimenzija b/h = 14/16 cm se postavljaju iznad postojećih greda kako je definirano u glavnom projektu. Sprezanje se vrši vijcima za drvo kako je definirano u gl. projektu (vijci se obračunavaju posebno u sljedećoj stavci). Stavka uključuje sav potreban rad i metrijal.
</t>
  </si>
  <si>
    <t>8.</t>
  </si>
  <si>
    <t>STOLARSKI RADOVI</t>
  </si>
  <si>
    <t>Obračun po komadu.</t>
  </si>
  <si>
    <t>9.</t>
  </si>
  <si>
    <t>BRAVARSKI RADOVI</t>
  </si>
  <si>
    <t>Vrata na ulazu u tavan i tehničku sobu.
Dobava i ugradnja masivnih unutrašnjih, jednokrilnih vrata s dovratnikom, dimenzija kao i postojeći otvori (približne dimenzije 80/190 cm), dimenzije provjeriti na terenu, min. debljina krila vrata 40 mm. Suha montaža. Vrata komplet sa okovom, usadnom bravom, metalnim kvakama i štitovima. Boja vrata po izboru investitora. U stavku uračunata dobava, sav radi i materijal.</t>
  </si>
  <si>
    <t xml:space="preserve">Izrada čeličnih stepenica za ulaz u tavan.
Izrada čeličnih stepenica u sobi (predulazu) u tavanski prostor. Pretpostavljene dimenzije su visina cca 2,0 m i dužina 2,3 m tlocrtne projekcije, dimenzije je potrebno provjeriti na terenu. Čelik obraditi, variti i zaštititi sukladno dobrim uzancama zanata. Stepenice izraditi u dogovoru sa investitorom i bravarom. U stavku uračunata dobava, sav radi i materijal.
</t>
  </si>
  <si>
    <t>Izrada čeličnih ljestvi za izlaz na krov.
Izrada čeličnih ljestvi u tavanu za izlaz na krovnu terasu. Pretpostavljene dimenzije su visina cca 2,0 m i širina gazišta 0,6 m, dimenzije je potrebno provjeriti na terenu. Čelik obraditi, variti i zaštititi sukladno dobrim uzancama zanata. Ljestve izraditi u dogovoru sa investitorom. U stavku uračunata dobava, sav radi i materijal.</t>
  </si>
  <si>
    <t>Izrada zaštitne ograde gradilišta i vanjskih rubova građevine u skladu sa Zakonom. Gradilište mora biti osigurano i ograđeno radi sigurnosti prolaznika, sprječavanja nekontroliranog pristupa ljudi i  ulaska neovlaštenih osoba na gradilište.</t>
  </si>
  <si>
    <t xml:space="preserve">Rušenje i demontaža postojećeg krovnog pokrova.
Stavka uključuje pažljivo ručno skidanje postojećeg krovnog pokrova, letvi, opšavnih limova i ostalih dijelova krovnog pokrova sa krova objekta, transport po gradililištu i eventualni odvoz na deponij. Prilikom skidanja pokrova obratiti pažnju na postojeću nosivu krovnu konstrukciju kako nebi došlo do većih oštećenja.
</t>
  </si>
  <si>
    <t xml:space="preserve">Skidanje hrđe sa metalnih dijelova u tehničkoj sobi.
Stavka uključuje pažljivo ručno skidanje hrđe na metalnim dijelovima nosača u prostoru tehničke sobe, sve do zdravih ili čvrstih dijelova, kao priprema za antikorozivnu zaštitu. Unutar sobe se nalaze 5 zahrđanih profila dijelomično vidljivih duljine cca 2,8 m.
</t>
  </si>
  <si>
    <t xml:space="preserve">Trajno skidanje svih instalacija i postojeće opreme.
Trajno skidanje svih električnih i ostalih instalacija i opreme koja se nalazi u tavanu ili iznad krovne plohe. Prije skidanja električnih instalacije potrebno je isključiti napajanje električnom energijom zbog opasnosti od strujnog udara, a sve žice koje se ostavljaju pravilno izolirati. Sav otpadni materijal je potrebno, primjereno razvrstati i deponirati na deponij otpada. Stavka uključuje sav potreban rad, transport i troškove deponije.
</t>
  </si>
  <si>
    <t xml:space="preserve">Skidanje i vraćanje postojeće opreme.
Stavka uključuje skidanje i vračanje opreme koja se nalazi u tavanu ili iznad krovne plohe, koje bi smetale prilikom izvođanje radova, a nakon izvođenja se vraća u normalnu funkciju. U slučaju posebne opreme (telekomunikacije, antene i sl.) potrebno je kontaktirati stručnu osobu za takvu vrstu opreme.
Opremu koja se privremeno skida i kasnije vraća potrebno je primjereno skladištiti u skladu sa tehničkim propisima skinute opreme. Stavka uključuje sav potreban rad, materijal, transport i troškove skladištenja i vraćanja u normalnu funkciju.
</t>
  </si>
  <si>
    <t xml:space="preserve">Skidanje degradiranih dijelova krovne terase.
Stavka uključuje pažljivo ručno skidanje degradiranih dijelova sa poda i zidova krovne terase iznad tehničke sobe, sve do zdravih ili čvrstih dijelova, kao priprema za daljnje radove na terasi (Izolacije i slično). Transport skinutog materijala po gradilištu i odvoz na deponij.
</t>
  </si>
  <si>
    <t xml:space="preserve">Čišćenje zidova kao priprema za žbukanje.
Stavka uključuje čišćenje, skidanje i otprašivanje zidova u tavanu. Uključeni su zidovi tehničke sobe sa strane tavana, zidovi sobe (predulaza) u tavan i zidovi portala sa unutarnje strane. Transport skinutog materijala po gradilištu i odvoz na deponij.
</t>
  </si>
  <si>
    <t xml:space="preserve">Dobava i montaža vertikalnog oluka od pocinčanog lima, debljine 0,80 mm, u boji po izboru investitora, sa svim potrebnim kukama, nosačima i fazonskim dijelovima. U cijenu uključiti sve potrebne radove i materijale.
Stvarne količine izvedenog rada provjeriti na terenu!
</t>
  </si>
  <si>
    <t xml:space="preserve">Postavljanje nove grede na rešetki.
Nova drvena greda klase drva C24 dimenzija b/h = 18/20 cm, duljine cca 3,55 m (cca 0,12 m3) se postavlja po poziciji kako je definirano u glavnom projektu. Spajanje se vrši vijcima za drvo. Stavka uključuje sav potreban rad i metrijal.
</t>
  </si>
  <si>
    <t>10.</t>
  </si>
  <si>
    <t>m2</t>
  </si>
  <si>
    <t>KAMENOREZAČKI RADOVI</t>
  </si>
  <si>
    <t xml:space="preserve">Dobava i montaža horizontalnog oluka.
Pocinčani ovješeni poluobli oluk debljine lima 0,80 mm, se postavlja na pozicijama postojećih oluka. 
Na mjestima gdje je postavljen unutar kamenog grondala (strehe) na način da nije vidljiv, stavlja se novi. Oluci su boji po izboru investitora, sa svim potrebnim kukama, nosačima i fazonskim dijelovima . U cijenu uključiti sve potrebne radove i materijale.
Stvarne količine izvedenog rada provjeriti na terenu!
</t>
  </si>
  <si>
    <t xml:space="preserve">Postavljanje OSB 3 ploča debljine 22mm u dva sloja.
Stavka uključuje postavu OSB ploča debljine 22 mm, utor-pero, u dva sloja, iznad tavanske međukatne konstrukcije - spregnutih greda. Ploče se čavlaju u konstrukcjiu željeznim čavlima raspoređenim na "cik-cak". Stavka uključuje sav potreban rad i metrijal.
</t>
  </si>
  <si>
    <t>6.</t>
  </si>
  <si>
    <t>KROVOPOKRIVAČKI RADOVI</t>
  </si>
  <si>
    <r>
      <t>Obračun po m</t>
    </r>
    <r>
      <rPr>
        <vertAlign val="superscript"/>
        <sz val="10"/>
        <color theme="1"/>
        <rFont val="Calibri"/>
        <family val="2"/>
        <scheme val="minor"/>
      </rPr>
      <t>2</t>
    </r>
    <r>
      <rPr>
        <sz val="10"/>
        <color theme="1"/>
        <rFont val="Calibri"/>
        <family val="2"/>
        <charset val="238"/>
        <scheme val="minor"/>
      </rPr>
      <t xml:space="preserve"> komplet izvedene krovne površine mjereno u nagibu krova</t>
    </r>
  </si>
  <si>
    <t xml:space="preserve">Letvanje krova.
Postavljanje krovnih letvi i kontraletvi dimenzija b/h = 3/5 cm iznad sloja krovne folije kao priprema za postavljanje utorenog crijepa. Razmaci letvi i kontraletvi se usklađuju sa odabranim crijepom i rasterom rogova. Letve se spajaju čavlima. Stavka uključuje sav potreban rad i metrijal.
</t>
  </si>
  <si>
    <t xml:space="preserve">Postavljanje OSB ploča.
Stavka uključuje postavu OSB ploča debljine 18 mm iznad krovne konstrukcije - rogova. Ploče se čavlaju u krovnu konstrukcjiu željeznim čavlima. Stavka uključuje sav potreban rad i metrijal.
</t>
  </si>
  <si>
    <t xml:space="preserve">Dobava i postava pokrova od ravnog utorenog crijepa tipa Kontinental, crvene boje, slično kao i postojeći crijep, preko poletvavanja i ostalog. Crijep pričvršćen pocinčanim brokvama za drvenu podkonstrukciju. Sva rezanja kupa vršiti isključivo strojno. Cijenom obuhvatiti obradu sudara sa susjednim zidovima zidarsku obradu spoja pokrova sa zidovima. U cijenu treba uračunati i sve fazonske elemente proizvođača za ovaj tip pokrova (rubnjake, polovice, odzračnike itd.), te sljemenjake i tipske mrežice za odzračivanje.
</t>
  </si>
  <si>
    <t xml:space="preserve">TROŠKOVNIK </t>
  </si>
  <si>
    <t>PREDMET:</t>
  </si>
  <si>
    <t>LOKACIJA</t>
  </si>
  <si>
    <t>NARUČITELJ:</t>
  </si>
  <si>
    <t>Grad Stari Grad</t>
  </si>
  <si>
    <t>ADRESA NARUČITELJA:</t>
  </si>
  <si>
    <t>Novo riva 3, Stari Grad 21 460</t>
  </si>
  <si>
    <t>DATUM:</t>
  </si>
  <si>
    <t>PRILOG 2.</t>
  </si>
  <si>
    <t>EVB-4/25</t>
  </si>
  <si>
    <t>Dodatna ulaganja na građevinskim objektima - Krov na zgradi Gradske uprave</t>
  </si>
  <si>
    <t>k.č. *1250, k.o. Stari Grad</t>
  </si>
  <si>
    <t>kolovoz 2025.</t>
  </si>
  <si>
    <t>SVEUKUPNO BEZ PDV-a:</t>
  </si>
  <si>
    <t>PDV:</t>
  </si>
  <si>
    <t>SVEUKUPNO s PDV-om</t>
  </si>
  <si>
    <t>Žbukanje zidanih zidova i AB zidova,u dva sloja.
Grubo žbukanje vapneno-cementnim mortom kako bi se prekrile sve rupe, prodori i neravnine. Fino žbukanje i obrada vapneno-cementnom žbukom tipa ROFIX Renostar ili JEDNAKOVRIJEDNO univerzalnom masom za renoviranje i izravnanje. Uključiti ugradnju odgovarajućih pocinčanih čeličnih profila oko svih otvora, rubova, istaka i sl.,  kao i rabiciranje RÖFIX (ili JEDNAKOVRIJEDNO) staklenom mrežicom uz preklapanje 10 cm na spojevima. Na predhodno pripremljenu podlogu nanjeti SN vezu (staro-novo) Obratiti pažnju na kompatibilnost morta i žbuke. U cijeni je uključen sav potreban rad i materijal.</t>
  </si>
  <si>
    <t xml:space="preserve">Izolacija poda tavana.
Izolacija poda tavana mineralnom vunom tipa Rockwool Airrock ND (ili JEDNAKOVRIJEDNO) debljine 12 cm po detalju iz glavnog projekta. Stavka obuhvaća i krovnu foliju koja sa postavlja kao "nosiva barijera" za postavljanje TI, uzeti u obzir bolje karakteristike same folije. U cijenu uključena nabava, transport i ugradnja izolacije.
</t>
  </si>
  <si>
    <t xml:space="preserve">Hidroizolacija vanjske terase u dva sloja.
HI vanjske terase iznad tehničke sobe u dva sloja.
HI se izvodi kao dvokomponentni hidroizolacijski polimercementni premaz (kao SIKATOP Seal-107 ili JEDNAKOVRIJEDNO) otporan na stajaću vodu, niske i visoke temperature. Na rubovima i spojevima ugraditi PP mrežicu za armiranje. Površina mora biti očišćena, odmašćena i pripremljena za nanošenje hidroizolacijeske mase.
</t>
  </si>
  <si>
    <t>Hidroizolacija raznih kritičnih površina.
HI zidanih, kamenih i betonskih dijelova krova kao što su: 
- Kameni grondali (strehe)
- Spoj zida teh. sobe i krova (po detaljima)
- Ostali grondali
HI se izvodi kao dvokomponentni hidroizolacijski polimercementni premaz (kao SIKATOP Seal-107 ili JEDNAKOVRIJEDNO) otporan na stajaću vodu, niske i visoke temperature. Na rubovima i spojevima ugraditi PP mrežicu za armiranje. Površina mora biti očišćena, odmašćena i pripremljena za nanošenje hidroizolacijeske mase. 
Stvarne količine izvedenog rada provjeriti na terenu!</t>
  </si>
  <si>
    <t xml:space="preserve">Sprezanje greda vijcima.
Sprezanje se vrši vijcima za drvo tipa WURTH ASSY® plus VG 4 CSMP (ili JEDNAKOVRIJEDNO) Ø12 x 220 mm, puni navoj, upuštena glava, ugrađuje se po 28 komada u jednu spregnutu gredu, a sve kako je definirano u gl. projektu. Stavka uključuje sav potreban rad i metrijal.
</t>
  </si>
  <si>
    <t xml:space="preserve">Prozor za izlaz na krov.
Dobava i ugradnja prozora za izlaz na krov, tip VELUX GVT 0059Z (ili JEDNAKOVRIJEDNO) oznaka dimenzije 103, dimenzija 54x83 cm, za nestambene tavanske prostore. Prozor se postavlja za izlaz na krovnu terasu sa sjeverne strane, pozicija kao u glavnom projektu. Sve radove ugradnje prozora izvoditi u skladu sa tehničkim preporukama proizvođača. U stavku uračunata dobava prozora, sav radi i materijal.
</t>
  </si>
  <si>
    <t xml:space="preserve">Krovni prozor.
Dobava i ugradnja krovnog prozora, tip VELUX GZL 1051 CK02 (ili JEDNAKOVRIJEDNO), dimenzija 55x78 cm. Prozor se postavlja sa južne strane krova, pozicija kao u glavnom projektu. Sve radove ugradnje prozora izvoditi u skladu sa tehničkim preporukama proizvođača. U stavku uračunata dobava prozora, sav radi i materijal.
</t>
  </si>
  <si>
    <t xml:space="preserve">Kamenarski radovi na terasi iznad tehničke sobe.
Dobava potrebnog materijala i izvedba opločenja poda terase prirodnim kamenom, tipa Dolit (ili JEDNAKOVRIJEDNO), debljine 2,0-3,0 cm . Na betonsku podlogu je potrebno nanijeti primer (sredstvo za uspješnije povezivanje ljepila s podlogom). Potom nanijeti fleksibilno ljepilo debljine 0,7-1 cm ako je podloga ravna odnosno 1-2 cm  ukoliko je podloga neravna (provjerite upute proizvođača ljepila). Fugirati praznine između kamena. 
U stavku je uključen sav potreban rad i materijal.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</si>
</sst>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quot; &quot;#,##0.00&quot;    &quot;;&quot;-&quot;#,##0.00&quot;    &quot;;&quot; -&quot;00&quot;    &quot;;&quot; &quot;@&quot; &quot;"/>
    <numFmt numFmtId="166" formatCode="_-* #,##0.00\ [$€-1]_-;\-* #,##0.00\ [$€-1]_-;_-* &quot;-&quot;??\ [$€-1]_-;_-@_-"/>
    <numFmt numFmtId="167" formatCode="0.0"/>
    <numFmt numFmtId="168" formatCode="_-* #,##0.00\ [$kn-41A]_-;\-* #,##0.00\ [$kn-41A]_-;_-* &quot;-&quot;??\ [$kn-41A]_-;_-@_-"/>
  </numFmts>
  <fonts count="44">
    <font>
      <sz val="11"/>
      <color rgb="FF00000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0000"/>
      <name val="Arial"/>
      <family val="2"/>
      <charset val="238"/>
    </font>
    <font>
      <b/>
      <i/>
      <sz val="12"/>
      <color rgb="FF000000"/>
      <name val="Arial"/>
      <family val="2"/>
      <charset val="238"/>
    </font>
    <font>
      <b/>
      <i/>
      <sz val="16"/>
      <color rgb="FF000000"/>
      <name val="Arial"/>
      <family val="2"/>
      <charset val="238"/>
    </font>
    <font>
      <sz val="12"/>
      <color rgb="FF000000"/>
      <name val="CRO_Swiss_Light-Normal"/>
      <charset val="238"/>
    </font>
    <font>
      <sz val="11"/>
      <color rgb="FF000000"/>
      <name val="Calibri"/>
      <family val="2"/>
      <charset val="238"/>
    </font>
    <font>
      <sz val="10"/>
      <color rgb="FF000000"/>
      <name val="Arial"/>
      <family val="2"/>
      <charset val="238"/>
    </font>
    <font>
      <b/>
      <i/>
      <u/>
      <sz val="11"/>
      <color rgb="FF000000"/>
      <name val="Arial"/>
      <family val="2"/>
      <charset val="238"/>
    </font>
    <font>
      <sz val="10"/>
      <color rgb="FF000000"/>
      <name val="Helv"/>
      <charset val="238"/>
    </font>
    <font>
      <sz val="10"/>
      <name val="Arial"/>
      <family val="2"/>
      <charset val="238"/>
    </font>
    <font>
      <sz val="11"/>
      <color theme="1"/>
      <name val="Calibri"/>
      <family val="2"/>
      <scheme val="minor"/>
    </font>
    <font>
      <sz val="10"/>
      <name val="Helv"/>
    </font>
    <font>
      <sz val="12"/>
      <name val="CRO_Swiss_Light-Normal"/>
      <charset val="238"/>
    </font>
    <font>
      <sz val="10"/>
      <color theme="1"/>
      <name val="Arial"/>
      <family val="2"/>
      <charset val="238"/>
    </font>
    <font>
      <sz val="10"/>
      <name val="HRHelvetica"/>
    </font>
    <font>
      <b/>
      <sz val="10"/>
      <color theme="1"/>
      <name val="Calibri"/>
      <family val="2"/>
      <charset val="238"/>
      <scheme val="minor"/>
    </font>
    <font>
      <sz val="10"/>
      <color theme="1"/>
      <name val="Calibri"/>
      <family val="2"/>
      <charset val="238"/>
      <scheme val="minor"/>
    </font>
    <font>
      <sz val="10"/>
      <color rgb="FF000000"/>
      <name val="Calibri"/>
      <family val="2"/>
      <charset val="238"/>
    </font>
    <font>
      <b/>
      <i/>
      <sz val="10"/>
      <color theme="1"/>
      <name val="Calibri"/>
      <family val="2"/>
      <charset val="238"/>
      <scheme val="minor"/>
    </font>
    <font>
      <sz val="10"/>
      <color rgb="FF000000"/>
      <name val="Calibri"/>
      <family val="2"/>
      <charset val="238"/>
      <scheme val="minor"/>
    </font>
    <font>
      <vertAlign val="superscript"/>
      <sz val="10"/>
      <color rgb="FF000000"/>
      <name val="Calibri"/>
      <family val="2"/>
      <charset val="238"/>
    </font>
    <font>
      <b/>
      <sz val="10"/>
      <color theme="1"/>
      <name val="Calibri"/>
      <family val="2"/>
      <scheme val="minor"/>
    </font>
    <font>
      <sz val="10"/>
      <name val="Calibri"/>
      <family val="2"/>
      <charset val="238"/>
      <scheme val="minor"/>
    </font>
    <font>
      <b/>
      <sz val="14"/>
      <name val="Calibri"/>
      <family val="2"/>
      <charset val="238"/>
      <scheme val="minor"/>
    </font>
    <font>
      <vertAlign val="superscript"/>
      <sz val="10"/>
      <color theme="1"/>
      <name val="Calibri"/>
      <family val="2"/>
      <scheme val="minor"/>
    </font>
    <font>
      <sz val="10"/>
      <color rgb="FF000000"/>
      <name val="Calibri"/>
      <family val="2"/>
      <scheme val="minor"/>
    </font>
    <font>
      <i/>
      <sz val="8"/>
      <color rgb="FF000000"/>
      <name val="Calibri"/>
      <family val="2"/>
      <scheme val="minor"/>
    </font>
    <font>
      <b/>
      <sz val="14"/>
      <name val="Calibri"/>
      <family val="2"/>
      <scheme val="minor"/>
    </font>
    <font>
      <sz val="8"/>
      <name val="Calibri"/>
      <family val="2"/>
      <scheme val="minor"/>
    </font>
    <font>
      <b/>
      <sz val="10"/>
      <name val="Calibri"/>
      <family val="2"/>
      <scheme val="minor"/>
    </font>
    <font>
      <b/>
      <sz val="11"/>
      <name val="Calibri"/>
      <family val="2"/>
      <scheme val="minor"/>
    </font>
    <font>
      <sz val="11"/>
      <name val="Calibri"/>
      <family val="2"/>
      <scheme val="minor"/>
    </font>
    <font>
      <b/>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2">
    <xf numFmtId="0" fontId="0" fillId="0" borderId="0"/>
    <xf numFmtId="165" fontId="12" fillId="0" borderId="0" applyFont="0" applyFill="0" applyBorder="0" applyAlignment="0" applyProtection="0"/>
    <xf numFmtId="0" fontId="13" fillId="0" borderId="0" applyNumberFormat="0" applyBorder="0" applyProtection="0">
      <alignment horizontal="center"/>
    </xf>
    <xf numFmtId="0" fontId="14" fillId="0" borderId="0" applyNumberFormat="0" applyBorder="0" applyProtection="0">
      <alignment horizontal="center" textRotation="90"/>
    </xf>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6" fillId="0" borderId="0" applyNumberFormat="0" applyBorder="0" applyProtection="0"/>
    <xf numFmtId="0" fontId="16" fillId="0" borderId="0" applyNumberFormat="0" applyBorder="0" applyProtection="0"/>
    <xf numFmtId="0" fontId="17" fillId="0" borderId="0" applyNumberFormat="0" applyBorder="0" applyProtection="0"/>
    <xf numFmtId="0" fontId="18" fillId="0" borderId="0" applyNumberFormat="0" applyBorder="0" applyProtection="0"/>
    <xf numFmtId="0" fontId="18" fillId="0" borderId="0" applyNumberFormat="0" applyBorder="0" applyProtection="0"/>
    <xf numFmtId="0" fontId="19" fillId="0" borderId="0" applyNumberFormat="0" applyBorder="0" applyProtection="0"/>
    <xf numFmtId="0" fontId="11" fillId="0" borderId="0"/>
    <xf numFmtId="164" fontId="11" fillId="0" borderId="0" applyFont="0" applyFill="0" applyBorder="0" applyAlignment="0" applyProtection="0"/>
    <xf numFmtId="0" fontId="10" fillId="0" borderId="0"/>
    <xf numFmtId="164" fontId="10" fillId="0" borderId="0" applyFont="0" applyFill="0" applyBorder="0" applyAlignment="0" applyProtection="0"/>
    <xf numFmtId="0" fontId="9" fillId="0" borderId="0"/>
    <xf numFmtId="0" fontId="8" fillId="0" borderId="0"/>
    <xf numFmtId="164" fontId="8"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0" fontId="5" fillId="0" borderId="0"/>
    <xf numFmtId="0" fontId="4" fillId="0" borderId="0"/>
    <xf numFmtId="164" fontId="4" fillId="0" borderId="0" applyFont="0" applyFill="0" applyBorder="0" applyAlignment="0" applyProtection="0"/>
    <xf numFmtId="0" fontId="20" fillId="0" borderId="0"/>
    <xf numFmtId="0" fontId="20" fillId="0" borderId="0"/>
    <xf numFmtId="0" fontId="3" fillId="0" borderId="0"/>
    <xf numFmtId="0" fontId="21" fillId="0" borderId="0"/>
    <xf numFmtId="164" fontId="21" fillId="0" borderId="0" applyFont="0" applyFill="0" applyBorder="0" applyAlignment="0" applyProtection="0"/>
    <xf numFmtId="0" fontId="21" fillId="0" borderId="0"/>
    <xf numFmtId="0" fontId="20" fillId="0" borderId="0"/>
    <xf numFmtId="0" fontId="22" fillId="0" borderId="0"/>
    <xf numFmtId="0" fontId="2" fillId="0" borderId="0"/>
    <xf numFmtId="164" fontId="2" fillId="0" borderId="0" applyFont="0" applyFill="0" applyBorder="0" applyAlignment="0" applyProtection="0"/>
    <xf numFmtId="0" fontId="23" fillId="0" borderId="0" applyBorder="0"/>
    <xf numFmtId="0" fontId="23" fillId="0" borderId="0" applyBorder="0"/>
    <xf numFmtId="0" fontId="23" fillId="0" borderId="0" applyBorder="0"/>
    <xf numFmtId="0" fontId="23" fillId="0" borderId="0" applyBorder="0"/>
    <xf numFmtId="0" fontId="23" fillId="0" borderId="0" applyBorder="0"/>
    <xf numFmtId="0" fontId="23" fillId="0" borderId="0" applyBorder="0"/>
    <xf numFmtId="0" fontId="23" fillId="0" borderId="0" applyBorder="0"/>
    <xf numFmtId="9" fontId="24" fillId="0" borderId="0" applyFont="0" applyFill="0" applyBorder="0" applyAlignment="0" applyProtection="0"/>
    <xf numFmtId="0" fontId="24" fillId="0" borderId="0"/>
    <xf numFmtId="0" fontId="25" fillId="0" borderId="0"/>
    <xf numFmtId="0" fontId="20" fillId="0" borderId="0"/>
    <xf numFmtId="0" fontId="1" fillId="0" borderId="0"/>
  </cellStyleXfs>
  <cellXfs count="84">
    <xf numFmtId="0" fontId="0" fillId="0" borderId="0" xfId="0"/>
    <xf numFmtId="0" fontId="28" fillId="0" borderId="0" xfId="11" applyFont="1" applyAlignment="1">
      <alignment horizontal="center" vertical="top"/>
    </xf>
    <xf numFmtId="0" fontId="27" fillId="0" borderId="0" xfId="19" applyFont="1" applyAlignment="1">
      <alignment horizontal="left" vertical="top" wrapText="1"/>
    </xf>
    <xf numFmtId="0" fontId="28" fillId="0" borderId="0" xfId="0" applyFont="1" applyAlignment="1">
      <alignment horizontal="center" vertical="center" wrapText="1"/>
    </xf>
    <xf numFmtId="0" fontId="17" fillId="0" borderId="0" xfId="0" applyFont="1"/>
    <xf numFmtId="0" fontId="29" fillId="0" borderId="1" xfId="27" applyFont="1" applyBorder="1" applyAlignment="1">
      <alignment horizontal="center" vertical="center" wrapText="1"/>
    </xf>
    <xf numFmtId="0" fontId="27" fillId="0" borderId="0" xfId="27" applyFont="1"/>
    <xf numFmtId="0" fontId="27" fillId="0" borderId="0" xfId="27" applyFont="1" applyAlignment="1">
      <alignment horizontal="left"/>
    </xf>
    <xf numFmtId="0" fontId="29" fillId="0" borderId="0" xfId="27" applyFont="1" applyAlignment="1">
      <alignment horizontal="center" wrapText="1"/>
    </xf>
    <xf numFmtId="0" fontId="33" fillId="0" borderId="0" xfId="27" applyFont="1" applyAlignment="1">
      <alignment horizontal="left" vertical="top" wrapText="1"/>
    </xf>
    <xf numFmtId="0" fontId="27" fillId="0" borderId="0" xfId="27" applyFont="1" applyAlignment="1">
      <alignment horizontal="center"/>
    </xf>
    <xf numFmtId="4" fontId="27" fillId="0" borderId="2" xfId="0" applyNumberFormat="1" applyFont="1" applyBorder="1" applyAlignment="1">
      <alignment horizontal="center"/>
    </xf>
    <xf numFmtId="0" fontId="27" fillId="0" borderId="0" xfId="27" applyFont="1" applyAlignment="1">
      <alignment horizontal="center" vertical="top"/>
    </xf>
    <xf numFmtId="0" fontId="29" fillId="0" borderId="0" xfId="27" applyFont="1" applyAlignment="1">
      <alignment horizontal="center" vertical="center" wrapText="1"/>
    </xf>
    <xf numFmtId="0" fontId="27" fillId="0" borderId="0" xfId="27" applyFont="1" applyAlignment="1">
      <alignment horizontal="center" vertical="center"/>
    </xf>
    <xf numFmtId="0" fontId="32" fillId="0" borderId="0" xfId="29" applyNumberFormat="1" applyFont="1" applyBorder="1" applyAlignment="1">
      <alignment horizontal="center" vertical="center"/>
    </xf>
    <xf numFmtId="0" fontId="32" fillId="0" borderId="0" xfId="0" applyFont="1" applyAlignment="1">
      <alignment vertical="center"/>
    </xf>
    <xf numFmtId="0" fontId="32" fillId="0" borderId="3" xfId="29" applyNumberFormat="1" applyFont="1" applyBorder="1" applyAlignment="1">
      <alignment horizontal="center" vertical="center"/>
    </xf>
    <xf numFmtId="0" fontId="32" fillId="0" borderId="3" xfId="0" applyFont="1" applyBorder="1" applyAlignment="1">
      <alignment vertical="center"/>
    </xf>
    <xf numFmtId="0" fontId="32" fillId="0" borderId="0" xfId="19" applyFont="1" applyAlignment="1">
      <alignment horizontal="left" vertical="top" wrapText="1"/>
    </xf>
    <xf numFmtId="0" fontId="28" fillId="0" borderId="0" xfId="0" applyFont="1" applyAlignment="1">
      <alignment horizontal="center" wrapText="1"/>
    </xf>
    <xf numFmtId="2" fontId="27" fillId="0" borderId="0" xfId="19" applyNumberFormat="1" applyFont="1" applyAlignment="1">
      <alignment horizontal="center"/>
    </xf>
    <xf numFmtId="2" fontId="27" fillId="0" borderId="0" xfId="19" applyNumberFormat="1" applyFont="1" applyAlignment="1">
      <alignment horizontal="center" vertical="center"/>
    </xf>
    <xf numFmtId="2" fontId="27" fillId="0" borderId="2" xfId="27" applyNumberFormat="1" applyFont="1" applyBorder="1" applyAlignment="1">
      <alignment horizontal="center" vertical="center"/>
    </xf>
    <xf numFmtId="0" fontId="26" fillId="2" borderId="2" xfId="0" applyFont="1" applyFill="1" applyBorder="1" applyAlignment="1">
      <alignment horizontal="center" vertical="center"/>
    </xf>
    <xf numFmtId="0" fontId="32" fillId="0" borderId="0" xfId="0" applyFont="1" applyAlignment="1">
      <alignment horizontal="center" vertical="center"/>
    </xf>
    <xf numFmtId="0" fontId="32" fillId="0" borderId="3" xfId="0" applyFont="1" applyBorder="1" applyAlignment="1">
      <alignment horizontal="center" vertical="center"/>
    </xf>
    <xf numFmtId="0" fontId="17" fillId="0" borderId="0" xfId="0" applyFont="1" applyAlignment="1">
      <alignment horizontal="center" vertical="center"/>
    </xf>
    <xf numFmtId="0" fontId="26" fillId="0" borderId="0" xfId="0" applyFont="1" applyAlignment="1">
      <alignment horizontal="center" vertical="center"/>
    </xf>
    <xf numFmtId="0" fontId="26" fillId="2" borderId="2" xfId="0" applyFont="1" applyFill="1" applyBorder="1" applyAlignment="1">
      <alignment horizontal="left" vertical="center"/>
    </xf>
    <xf numFmtId="0" fontId="30" fillId="2" borderId="2" xfId="0" applyFont="1" applyFill="1" applyBorder="1" applyAlignment="1">
      <alignment vertical="center"/>
    </xf>
    <xf numFmtId="0" fontId="0" fillId="0" borderId="0" xfId="0" applyAlignment="1">
      <alignment vertical="center"/>
    </xf>
    <xf numFmtId="0" fontId="26" fillId="0" borderId="0" xfId="0" applyFont="1" applyAlignment="1">
      <alignment horizontal="left" vertical="center"/>
    </xf>
    <xf numFmtId="0" fontId="26" fillId="2" borderId="4" xfId="27" applyFont="1" applyFill="1" applyBorder="1" applyAlignment="1">
      <alignment horizontal="center" vertical="center"/>
    </xf>
    <xf numFmtId="0" fontId="27" fillId="0" borderId="4" xfId="27" applyFont="1" applyBorder="1" applyAlignment="1">
      <alignment horizontal="center" vertical="top"/>
    </xf>
    <xf numFmtId="166" fontId="27" fillId="2" borderId="2" xfId="27" applyNumberFormat="1" applyFont="1" applyFill="1" applyBorder="1" applyAlignment="1">
      <alignment horizontal="center" vertical="center"/>
    </xf>
    <xf numFmtId="166" fontId="27" fillId="2" borderId="5" xfId="27" applyNumberFormat="1" applyFont="1" applyFill="1" applyBorder="1" applyAlignment="1">
      <alignment horizontal="center" vertical="center"/>
    </xf>
    <xf numFmtId="166" fontId="29" fillId="0" borderId="1" xfId="27" applyNumberFormat="1" applyFont="1" applyBorder="1" applyAlignment="1">
      <alignment horizontal="center" vertical="center" wrapText="1"/>
    </xf>
    <xf numFmtId="166" fontId="26" fillId="0" borderId="1" xfId="27" applyNumberFormat="1" applyFont="1" applyBorder="1" applyAlignment="1">
      <alignment horizontal="center" vertical="center" wrapText="1"/>
    </xf>
    <xf numFmtId="166" fontId="29" fillId="0" borderId="0" xfId="27" applyNumberFormat="1" applyFont="1" applyAlignment="1">
      <alignment horizontal="right" wrapText="1"/>
    </xf>
    <xf numFmtId="166" fontId="26" fillId="0" borderId="0" xfId="27" applyNumberFormat="1" applyFont="1" applyAlignment="1">
      <alignment horizontal="right" wrapText="1"/>
    </xf>
    <xf numFmtId="166" fontId="27" fillId="0" borderId="0" xfId="27" applyNumberFormat="1" applyFont="1" applyAlignment="1">
      <alignment horizontal="right"/>
    </xf>
    <xf numFmtId="166" fontId="30" fillId="0" borderId="0" xfId="12" applyNumberFormat="1" applyFont="1" applyAlignment="1" applyProtection="1">
      <alignment horizontal="right"/>
    </xf>
    <xf numFmtId="166" fontId="27" fillId="0" borderId="2" xfId="27" applyNumberFormat="1" applyFont="1" applyBorder="1" applyAlignment="1">
      <alignment horizontal="right"/>
    </xf>
    <xf numFmtId="166" fontId="26" fillId="0" borderId="5" xfId="27" applyNumberFormat="1" applyFont="1" applyBorder="1" applyAlignment="1">
      <alignment horizontal="right"/>
    </xf>
    <xf numFmtId="166" fontId="0" fillId="0" borderId="0" xfId="0" applyNumberFormat="1"/>
    <xf numFmtId="2" fontId="27" fillId="0" borderId="2" xfId="27" applyNumberFormat="1" applyFont="1" applyBorder="1" applyAlignment="1">
      <alignment horizontal="center"/>
    </xf>
    <xf numFmtId="0" fontId="17" fillId="0" borderId="0" xfId="0" applyFont="1" applyAlignment="1">
      <alignment horizontal="center"/>
    </xf>
    <xf numFmtId="166" fontId="17" fillId="0" borderId="0" xfId="0" applyNumberFormat="1" applyFont="1" applyAlignment="1">
      <alignment horizontal="right"/>
    </xf>
    <xf numFmtId="166" fontId="0" fillId="0" borderId="0" xfId="0" applyNumberFormat="1" applyAlignment="1">
      <alignment horizontal="right"/>
    </xf>
    <xf numFmtId="166" fontId="27" fillId="2" borderId="2" xfId="27" applyNumberFormat="1" applyFont="1" applyFill="1" applyBorder="1" applyAlignment="1">
      <alignment horizontal="right"/>
    </xf>
    <xf numFmtId="166" fontId="27" fillId="2" borderId="5" xfId="27" applyNumberFormat="1" applyFont="1" applyFill="1" applyBorder="1" applyAlignment="1">
      <alignment horizontal="right"/>
    </xf>
    <xf numFmtId="0" fontId="27" fillId="0" borderId="0" xfId="27" applyFont="1" applyAlignment="1">
      <alignment horizontal="left" vertical="top"/>
    </xf>
    <xf numFmtId="0" fontId="26" fillId="0" borderId="2" xfId="27" applyFont="1" applyBorder="1" applyAlignment="1">
      <alignment horizontal="left" vertical="top"/>
    </xf>
    <xf numFmtId="0" fontId="17" fillId="0" borderId="0" xfId="0" applyFont="1" applyAlignment="1">
      <alignment horizontal="left" vertical="top"/>
    </xf>
    <xf numFmtId="0" fontId="0" fillId="0" borderId="0" xfId="0" applyAlignment="1">
      <alignment horizontal="left" vertical="top"/>
    </xf>
    <xf numFmtId="0" fontId="26" fillId="2" borderId="4" xfId="27" applyFont="1" applyFill="1" applyBorder="1" applyAlignment="1">
      <alignment horizontal="center" vertical="top"/>
    </xf>
    <xf numFmtId="0" fontId="17" fillId="0" borderId="0" xfId="0" applyFont="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27" fillId="0" borderId="0" xfId="19" applyFont="1" applyAlignment="1">
      <alignment horizontal="left" wrapText="1"/>
    </xf>
    <xf numFmtId="0" fontId="32" fillId="0" borderId="0" xfId="27" applyFont="1" applyAlignment="1">
      <alignment horizontal="left" vertical="top"/>
    </xf>
    <xf numFmtId="0" fontId="32" fillId="0" borderId="0" xfId="29" applyNumberFormat="1" applyFont="1" applyBorder="1" applyAlignment="1">
      <alignment horizontal="left" vertical="center"/>
    </xf>
    <xf numFmtId="167" fontId="27" fillId="0" borderId="0" xfId="19" applyNumberFormat="1" applyFont="1" applyAlignment="1">
      <alignment horizontal="center"/>
    </xf>
    <xf numFmtId="168" fontId="0" fillId="0" borderId="0" xfId="0" applyNumberFormat="1"/>
    <xf numFmtId="0" fontId="36" fillId="0" borderId="0" xfId="0" applyFont="1"/>
    <xf numFmtId="166" fontId="36" fillId="0" borderId="0" xfId="0" applyNumberFormat="1" applyFont="1"/>
    <xf numFmtId="0" fontId="39" fillId="0" borderId="8" xfId="0" applyFont="1" applyBorder="1" applyAlignment="1">
      <alignment horizontal="justify" vertical="top" wrapText="1"/>
    </xf>
    <xf numFmtId="0" fontId="40" fillId="0" borderId="9" xfId="0" applyFont="1" applyBorder="1" applyAlignment="1">
      <alignment horizontal="center" vertical="center" wrapText="1"/>
    </xf>
    <xf numFmtId="0" fontId="41" fillId="0" borderId="8" xfId="0" applyFont="1" applyBorder="1" applyAlignment="1">
      <alignment horizontal="right" vertical="center" wrapText="1"/>
    </xf>
    <xf numFmtId="0" fontId="42" fillId="0" borderId="9" xfId="0" applyFont="1" applyBorder="1" applyAlignment="1">
      <alignment horizontal="center" vertical="center" wrapText="1"/>
    </xf>
    <xf numFmtId="0" fontId="41" fillId="0" borderId="10" xfId="0" applyFont="1" applyBorder="1" applyAlignment="1">
      <alignment horizontal="right" vertical="center" wrapText="1"/>
    </xf>
    <xf numFmtId="17" fontId="42" fillId="0" borderId="11" xfId="0" applyNumberFormat="1" applyFont="1" applyBorder="1" applyAlignment="1">
      <alignment horizontal="center" vertical="center" wrapText="1"/>
    </xf>
    <xf numFmtId="0" fontId="43" fillId="0" borderId="0" xfId="0" applyFont="1"/>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2" fillId="2" borderId="2" xfId="27" applyFont="1" applyFill="1" applyBorder="1" applyAlignment="1">
      <alignment horizontal="left" vertical="center"/>
    </xf>
    <xf numFmtId="0" fontId="26" fillId="2" borderId="2" xfId="27" applyFont="1" applyFill="1" applyBorder="1" applyAlignment="1">
      <alignment horizontal="left" vertical="center"/>
    </xf>
    <xf numFmtId="0" fontId="37" fillId="0" borderId="0" xfId="0" applyFont="1" applyAlignment="1">
      <alignment horizontal="left" vertical="top" wrapText="1"/>
    </xf>
    <xf numFmtId="166" fontId="32" fillId="0" borderId="0" xfId="0" applyNumberFormat="1" applyFont="1" applyAlignment="1">
      <alignment horizontal="right" vertical="center"/>
    </xf>
    <xf numFmtId="166" fontId="32" fillId="0" borderId="3" xfId="0" applyNumberFormat="1" applyFont="1" applyBorder="1" applyAlignment="1">
      <alignment horizontal="right" vertical="center"/>
    </xf>
    <xf numFmtId="166" fontId="32" fillId="0" borderId="0" xfId="0" applyNumberFormat="1" applyFont="1" applyAlignment="1">
      <alignment horizontal="center" vertical="center"/>
    </xf>
  </cellXfs>
  <cellStyles count="52">
    <cellStyle name="Comma 2" xfId="1" xr:uid="{00000000-0005-0000-0000-000000000000}"/>
    <cellStyle name="Comma 3" xfId="18" xr:uid="{00000000-0005-0000-0000-000001000000}"/>
    <cellStyle name="Comma 4" xfId="20" xr:uid="{00000000-0005-0000-0000-000002000000}"/>
    <cellStyle name="Comma 5" xfId="23" xr:uid="{00000000-0005-0000-0000-000003000000}"/>
    <cellStyle name="Comma 6" xfId="25" xr:uid="{00000000-0005-0000-0000-000004000000}"/>
    <cellStyle name="Comma 7" xfId="29" xr:uid="{00000000-0005-0000-0000-000005000000}"/>
    <cellStyle name="Comma 8" xfId="34" xr:uid="{00000000-0005-0000-0000-000006000000}"/>
    <cellStyle name="Comma 9" xfId="39" xr:uid="{00000000-0005-0000-0000-000007000000}"/>
    <cellStyle name="Heading" xfId="2" xr:uid="{00000000-0005-0000-0000-000008000000}"/>
    <cellStyle name="Heading1" xfId="3" xr:uid="{00000000-0005-0000-0000-000009000000}"/>
    <cellStyle name="Normal 10" xfId="27" xr:uid="{00000000-0005-0000-0000-00000B000000}"/>
    <cellStyle name="Normal 11" xfId="28" xr:uid="{00000000-0005-0000-0000-00000C000000}"/>
    <cellStyle name="Normal 12" xfId="30" xr:uid="{00000000-0005-0000-0000-00000D000000}"/>
    <cellStyle name="Normal 13" xfId="32" xr:uid="{00000000-0005-0000-0000-00000E000000}"/>
    <cellStyle name="Normal 14" xfId="33" xr:uid="{00000000-0005-0000-0000-00000F000000}"/>
    <cellStyle name="Normal 146" xfId="4" xr:uid="{00000000-0005-0000-0000-000010000000}"/>
    <cellStyle name="Normal 146 2" xfId="40" xr:uid="{00000000-0005-0000-0000-000011000000}"/>
    <cellStyle name="Normal 147" xfId="5" xr:uid="{00000000-0005-0000-0000-000012000000}"/>
    <cellStyle name="Normal 147 2" xfId="45" xr:uid="{00000000-0005-0000-0000-000013000000}"/>
    <cellStyle name="Normal 148" xfId="6" xr:uid="{00000000-0005-0000-0000-000014000000}"/>
    <cellStyle name="Normal 148 2" xfId="43" xr:uid="{00000000-0005-0000-0000-000015000000}"/>
    <cellStyle name="Normal 149" xfId="7" xr:uid="{00000000-0005-0000-0000-000016000000}"/>
    <cellStyle name="Normal 149 2" xfId="44" xr:uid="{00000000-0005-0000-0000-000017000000}"/>
    <cellStyle name="Normal 15" xfId="38" xr:uid="{00000000-0005-0000-0000-000018000000}"/>
    <cellStyle name="Normal 151" xfId="8" xr:uid="{00000000-0005-0000-0000-000019000000}"/>
    <cellStyle name="Normal 151 2" xfId="41" xr:uid="{00000000-0005-0000-0000-00001A000000}"/>
    <cellStyle name="Normal 155" xfId="9" xr:uid="{00000000-0005-0000-0000-00001B000000}"/>
    <cellStyle name="Normal 155 2" xfId="42" xr:uid="{00000000-0005-0000-0000-00001C000000}"/>
    <cellStyle name="Normal 159" xfId="10" xr:uid="{00000000-0005-0000-0000-00001D000000}"/>
    <cellStyle name="Normal 159 2" xfId="46" xr:uid="{00000000-0005-0000-0000-00001E000000}"/>
    <cellStyle name="Normal 16" xfId="48" xr:uid="{00000000-0005-0000-0000-00001F000000}"/>
    <cellStyle name="Normal 17" xfId="51" xr:uid="{00000000-0005-0000-0000-000020000000}"/>
    <cellStyle name="Normal 2" xfId="11" xr:uid="{00000000-0005-0000-0000-000021000000}"/>
    <cellStyle name="Normal 2 2" xfId="36" xr:uid="{00000000-0005-0000-0000-000022000000}"/>
    <cellStyle name="Normal 3" xfId="12" xr:uid="{00000000-0005-0000-0000-000023000000}"/>
    <cellStyle name="Normal 4" xfId="17" xr:uid="{00000000-0005-0000-0000-000024000000}"/>
    <cellStyle name="Normal 5" xfId="19" xr:uid="{00000000-0005-0000-0000-000025000000}"/>
    <cellStyle name="Normal 6" xfId="21" xr:uid="{00000000-0005-0000-0000-000026000000}"/>
    <cellStyle name="Normal 7" xfId="22" xr:uid="{00000000-0005-0000-0000-000027000000}"/>
    <cellStyle name="Normal 8" xfId="24" xr:uid="{00000000-0005-0000-0000-000028000000}"/>
    <cellStyle name="Normal 9" xfId="26" xr:uid="{00000000-0005-0000-0000-000029000000}"/>
    <cellStyle name="Normalno" xfId="0" builtinId="0" customBuiltin="1"/>
    <cellStyle name="Normalno 2" xfId="13" xr:uid="{00000000-0005-0000-0000-00002A000000}"/>
    <cellStyle name="Normalno 2 2" xfId="31" xr:uid="{00000000-0005-0000-0000-00002B000000}"/>
    <cellStyle name="Normalno 2 3" xfId="35" xr:uid="{00000000-0005-0000-0000-00002C000000}"/>
    <cellStyle name="Normalno 3 2 2 2" xfId="50" xr:uid="{00000000-0005-0000-0000-00002D000000}"/>
    <cellStyle name="Obično_tablica materijala 3" xfId="49" xr:uid="{00000000-0005-0000-0000-00002E000000}"/>
    <cellStyle name="Percent 2" xfId="47" xr:uid="{00000000-0005-0000-0000-00002F000000}"/>
    <cellStyle name="Result" xfId="14" xr:uid="{00000000-0005-0000-0000-000030000000}"/>
    <cellStyle name="Result2" xfId="15" xr:uid="{00000000-0005-0000-0000-000031000000}"/>
    <cellStyle name="Style 1" xfId="16" xr:uid="{00000000-0005-0000-0000-000032000000}"/>
    <cellStyle name="Style 1 2" xfId="37" xr:uid="{00000000-0005-0000-0000-000033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29A2-8571-4FD7-947C-3A1A8719B64A}">
  <dimension ref="A1:B13"/>
  <sheetViews>
    <sheetView workbookViewId="0">
      <selection activeCell="B23" sqref="B23"/>
    </sheetView>
  </sheetViews>
  <sheetFormatPr defaultRowHeight="14"/>
  <cols>
    <col min="1" max="1" width="22.25" customWidth="1"/>
    <col min="2" max="2" width="47.75" customWidth="1"/>
  </cols>
  <sheetData>
    <row r="1" spans="1:2" ht="14.5" thickBot="1"/>
    <row r="2" spans="1:2" ht="19" thickBot="1">
      <c r="A2" s="74" t="s">
        <v>90</v>
      </c>
      <c r="B2" s="75"/>
    </row>
    <row r="3" spans="1:2" ht="19" thickBot="1">
      <c r="A3" s="74" t="s">
        <v>82</v>
      </c>
      <c r="B3" s="75"/>
    </row>
    <row r="4" spans="1:2" ht="19" thickBot="1">
      <c r="A4" s="76" t="s">
        <v>91</v>
      </c>
      <c r="B4" s="77"/>
    </row>
    <row r="5" spans="1:2">
      <c r="A5" s="67"/>
      <c r="B5" s="68"/>
    </row>
    <row r="6" spans="1:2" ht="29">
      <c r="A6" s="69" t="s">
        <v>83</v>
      </c>
      <c r="B6" s="70" t="s">
        <v>92</v>
      </c>
    </row>
    <row r="7" spans="1:2" ht="14.5">
      <c r="A7" s="69" t="s">
        <v>84</v>
      </c>
      <c r="B7" s="70" t="s">
        <v>93</v>
      </c>
    </row>
    <row r="8" spans="1:2" ht="14.5">
      <c r="A8" s="69"/>
      <c r="B8" s="70"/>
    </row>
    <row r="9" spans="1:2" ht="14.5">
      <c r="A9" s="69" t="s">
        <v>85</v>
      </c>
      <c r="B9" s="70" t="s">
        <v>86</v>
      </c>
    </row>
    <row r="10" spans="1:2" ht="14.5">
      <c r="A10" s="69"/>
      <c r="B10" s="70"/>
    </row>
    <row r="11" spans="1:2" ht="14.5">
      <c r="A11" s="69" t="s">
        <v>87</v>
      </c>
      <c r="B11" s="70" t="s">
        <v>88</v>
      </c>
    </row>
    <row r="12" spans="1:2" ht="14.5">
      <c r="A12" s="69"/>
      <c r="B12" s="70"/>
    </row>
    <row r="13" spans="1:2" ht="15" thickBot="1">
      <c r="A13" s="71" t="s">
        <v>89</v>
      </c>
      <c r="B13" s="72" t="s">
        <v>94</v>
      </c>
    </row>
  </sheetData>
  <mergeCells count="3">
    <mergeCell ref="A2:B2"/>
    <mergeCell ref="A3:B3"/>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8025D-1FB1-44D1-8C86-7DC92C54C3F1}">
  <sheetPr>
    <pageSetUpPr fitToPage="1"/>
  </sheetPr>
  <dimension ref="A1:F12"/>
  <sheetViews>
    <sheetView view="pageLayout" topLeftCell="A4" zoomScale="115" zoomScaleNormal="100" zoomScalePageLayoutView="115" workbookViewId="0">
      <selection activeCell="B7" sqref="B7"/>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57</v>
      </c>
      <c r="B1" s="78" t="s">
        <v>58</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ht="117">
      <c r="A4" s="1" t="str">
        <f>+$A$1&amp;COUNTA($A$1:A3)-1&amp;"."</f>
        <v>9.1.</v>
      </c>
      <c r="B4" s="9" t="s">
        <v>60</v>
      </c>
      <c r="C4" s="10"/>
      <c r="D4" s="10"/>
      <c r="E4" s="41"/>
      <c r="F4" s="41"/>
    </row>
    <row r="5" spans="1:6">
      <c r="A5" s="12"/>
      <c r="B5" s="60" t="s">
        <v>56</v>
      </c>
      <c r="C5" s="20" t="s">
        <v>24</v>
      </c>
      <c r="D5" s="21">
        <v>1</v>
      </c>
      <c r="F5" s="42">
        <f>D5*E5</f>
        <v>0</v>
      </c>
    </row>
    <row r="6" spans="1:6">
      <c r="A6" s="12"/>
      <c r="B6" s="2"/>
      <c r="C6" s="20"/>
      <c r="D6" s="21"/>
      <c r="E6" s="42"/>
      <c r="F6" s="42"/>
    </row>
    <row r="7" spans="1:6" ht="91">
      <c r="A7" s="1" t="str">
        <f>+$A$1&amp;COUNTA($A$1:A6)-1&amp;"."</f>
        <v>9.2.</v>
      </c>
      <c r="B7" s="9" t="s">
        <v>61</v>
      </c>
      <c r="C7" s="10"/>
      <c r="D7" s="10"/>
      <c r="E7" s="42"/>
      <c r="F7" s="41"/>
    </row>
    <row r="8" spans="1:6">
      <c r="A8" s="12"/>
      <c r="B8" s="60" t="s">
        <v>56</v>
      </c>
      <c r="C8" s="20" t="s">
        <v>24</v>
      </c>
      <c r="D8" s="21">
        <v>1</v>
      </c>
      <c r="E8" s="42"/>
      <c r="F8" s="42">
        <f>D8*E8</f>
        <v>0</v>
      </c>
    </row>
    <row r="9" spans="1:6">
      <c r="A9" s="12"/>
      <c r="B9" s="2"/>
      <c r="C9" s="20"/>
      <c r="D9" s="21"/>
      <c r="E9" s="42"/>
      <c r="F9" s="42"/>
    </row>
    <row r="10" spans="1:6">
      <c r="A10" s="12"/>
      <c r="B10" s="2"/>
      <c r="C10" s="20"/>
      <c r="D10" s="21"/>
      <c r="E10" s="42"/>
      <c r="F10" s="42"/>
    </row>
    <row r="11" spans="1:6">
      <c r="A11" s="34"/>
      <c r="B11" s="53" t="str">
        <f>"UKUPNO "&amp;B1</f>
        <v>UKUPNO BRAVARSKI RADOVI</v>
      </c>
      <c r="C11" s="11"/>
      <c r="D11" s="46"/>
      <c r="E11" s="43"/>
      <c r="F11" s="44">
        <f>SUM(F4:F9)</f>
        <v>0</v>
      </c>
    </row>
    <row r="12" spans="1:6">
      <c r="A12" s="57"/>
      <c r="B12" s="54"/>
      <c r="C12" s="4"/>
      <c r="D12" s="47"/>
      <c r="E12" s="48"/>
      <c r="F12" s="48"/>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8207F-85A4-4F38-9EA4-F3A3770DCBEB}">
  <sheetPr>
    <pageSetUpPr fitToPage="1"/>
  </sheetPr>
  <dimension ref="A1:F9"/>
  <sheetViews>
    <sheetView view="pageLayout" zoomScaleNormal="100" workbookViewId="0">
      <selection activeCell="B4" sqref="B4"/>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71</v>
      </c>
      <c r="B1" s="78" t="s">
        <v>73</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ht="156">
      <c r="A4" s="1" t="str">
        <f>+$A$1&amp;COUNTA($A$1:A3)-1&amp;"."</f>
        <v>10.1.</v>
      </c>
      <c r="B4" s="9" t="s">
        <v>105</v>
      </c>
      <c r="C4" s="10"/>
      <c r="D4" s="10"/>
      <c r="E4" s="41"/>
      <c r="F4" s="41"/>
    </row>
    <row r="5" spans="1:6" ht="14.5">
      <c r="A5" s="12"/>
      <c r="B5" s="60" t="s">
        <v>33</v>
      </c>
      <c r="C5" s="20" t="s">
        <v>72</v>
      </c>
      <c r="D5" s="21">
        <v>9.5</v>
      </c>
      <c r="E5" s="42"/>
      <c r="F5" s="42">
        <f>D5*E5</f>
        <v>0</v>
      </c>
    </row>
    <row r="6" spans="1:6">
      <c r="A6" s="12"/>
      <c r="B6" s="2"/>
      <c r="C6" s="20"/>
      <c r="D6" s="21"/>
      <c r="E6" s="42"/>
      <c r="F6" s="42"/>
    </row>
    <row r="7" spans="1:6">
      <c r="A7" s="12"/>
      <c r="B7" s="2"/>
      <c r="C7" s="20"/>
      <c r="D7" s="21"/>
      <c r="E7" s="42"/>
      <c r="F7" s="42"/>
    </row>
    <row r="8" spans="1:6">
      <c r="A8" s="34"/>
      <c r="B8" s="53" t="str">
        <f>"UKUPNO "&amp;B1</f>
        <v>UKUPNO KAMENOREZAČKI RADOVI</v>
      </c>
      <c r="C8" s="11"/>
      <c r="D8" s="46"/>
      <c r="E8" s="43"/>
      <c r="F8" s="44">
        <f>SUM(F4:F6)</f>
        <v>0</v>
      </c>
    </row>
    <row r="9" spans="1:6">
      <c r="A9" s="57"/>
      <c r="B9" s="54"/>
      <c r="C9" s="4"/>
      <c r="D9" s="47"/>
      <c r="E9" s="48"/>
      <c r="F9" s="48"/>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5F12E-B96C-4383-8834-93BA87B69D4D}">
  <sheetPr>
    <pageSetUpPr fitToPage="1"/>
  </sheetPr>
  <dimension ref="A1:F19"/>
  <sheetViews>
    <sheetView view="pageLayout" zoomScaleNormal="100" workbookViewId="0">
      <selection activeCell="E14" sqref="E14:F14"/>
    </sheetView>
  </sheetViews>
  <sheetFormatPr defaultRowHeight="14"/>
  <cols>
    <col min="1" max="1" width="7.58203125" customWidth="1"/>
    <col min="2" max="2" width="28.08203125" customWidth="1"/>
    <col min="3" max="4" width="8" customWidth="1"/>
    <col min="5" max="6" width="15.25" customWidth="1"/>
  </cols>
  <sheetData>
    <row r="1" spans="1:6" s="31" customFormat="1">
      <c r="A1" s="29" t="s">
        <v>8</v>
      </c>
      <c r="B1" s="29"/>
      <c r="C1" s="29"/>
      <c r="D1" s="24"/>
      <c r="E1" s="29"/>
      <c r="F1" s="30"/>
    </row>
    <row r="2" spans="1:6" s="31" customFormat="1">
      <c r="A2" s="28" t="str">
        <f>'1. Pripremni radovi'!A1</f>
        <v>1.</v>
      </c>
      <c r="B2" s="32" t="str">
        <f>'1. Pripremni radovi'!B1</f>
        <v>PRIPREMNI RADOVI</v>
      </c>
      <c r="C2" s="32"/>
      <c r="D2" s="28"/>
      <c r="E2" s="81">
        <f>'1. Pripremni radovi'!F20</f>
        <v>0</v>
      </c>
      <c r="F2" s="81"/>
    </row>
    <row r="3" spans="1:6" s="31" customFormat="1">
      <c r="A3" s="28" t="str">
        <f>'2. Rušenje i demontaže'!A1</f>
        <v>2.</v>
      </c>
      <c r="B3" s="32" t="str">
        <f>'2. Rušenje i demontaže'!B1</f>
        <v>RUŠENJE I DEMONTAŽE</v>
      </c>
      <c r="C3" s="32"/>
      <c r="D3" s="28"/>
      <c r="E3" s="81">
        <f>'2. Rušenje i demontaže'!F22</f>
        <v>0</v>
      </c>
      <c r="F3" s="81"/>
    </row>
    <row r="4" spans="1:6" s="31" customFormat="1">
      <c r="A4" s="15" t="str">
        <f>'3. Zidarski'!A1</f>
        <v>3.</v>
      </c>
      <c r="B4" s="62" t="str">
        <f>'3. Zidarski'!B1</f>
        <v>ZIDARSKI RADOVI</v>
      </c>
      <c r="C4" s="16"/>
      <c r="D4" s="25"/>
      <c r="E4" s="81">
        <f>'3. Zidarski'!F16</f>
        <v>0</v>
      </c>
      <c r="F4" s="81"/>
    </row>
    <row r="5" spans="1:6" s="31" customFormat="1">
      <c r="A5" s="15" t="str">
        <f>'4. Izolacije'!A1</f>
        <v>4.</v>
      </c>
      <c r="B5" s="62" t="str">
        <f>'4. Izolacije'!B1</f>
        <v>IZOLATERSKI RADOVI</v>
      </c>
      <c r="C5" s="16"/>
      <c r="D5" s="25"/>
      <c r="E5" s="81">
        <f>'4. Izolacije'!F19</f>
        <v>0</v>
      </c>
      <c r="F5" s="81"/>
    </row>
    <row r="6" spans="1:6" s="31" customFormat="1">
      <c r="A6" s="15" t="str">
        <f>'5. Tesarski'!A1</f>
        <v>5.</v>
      </c>
      <c r="B6" s="32" t="str">
        <f>'5. Tesarski'!B1</f>
        <v>TESARSKI RADOVI</v>
      </c>
      <c r="C6" s="16"/>
      <c r="D6" s="25"/>
      <c r="E6" s="81">
        <f>'5. Tesarski'!F31</f>
        <v>0</v>
      </c>
      <c r="F6" s="81"/>
    </row>
    <row r="7" spans="1:6" s="31" customFormat="1">
      <c r="A7" s="15" t="str">
        <f>'6. Krovopokrivački'!A1</f>
        <v>6.</v>
      </c>
      <c r="B7" s="62" t="str">
        <f>'6. Krovopokrivački'!B1</f>
        <v>KROVOPOKRIVAČKI RADOVI</v>
      </c>
      <c r="C7" s="16"/>
      <c r="D7" s="25"/>
      <c r="E7" s="81">
        <f>'6. Krovopokrivački'!F8</f>
        <v>0</v>
      </c>
      <c r="F7" s="81"/>
    </row>
    <row r="8" spans="1:6" s="31" customFormat="1">
      <c r="A8" s="15" t="str">
        <f>'7. Limarski'!A1</f>
        <v>7.</v>
      </c>
      <c r="B8" s="62" t="str">
        <f>'7. Limarski'!B1</f>
        <v>LIMARSKI RADOVI</v>
      </c>
      <c r="C8" s="16"/>
      <c r="D8" s="25"/>
      <c r="E8" s="81">
        <f>'7. Limarski'!F14</f>
        <v>0</v>
      </c>
      <c r="F8" s="81"/>
    </row>
    <row r="9" spans="1:6" s="31" customFormat="1">
      <c r="A9" s="15" t="str">
        <f>'8. Stolarski'!A1</f>
        <v>8.</v>
      </c>
      <c r="B9" s="62" t="str">
        <f>'8. Stolarski'!B1</f>
        <v>STOLARSKI RADOVI</v>
      </c>
      <c r="C9" s="16"/>
      <c r="D9" s="25"/>
      <c r="E9" s="81">
        <f>'8. Stolarski'!F14</f>
        <v>0</v>
      </c>
      <c r="F9" s="81"/>
    </row>
    <row r="10" spans="1:6" s="31" customFormat="1">
      <c r="A10" s="15" t="str">
        <f>'9. Bravarski'!A1</f>
        <v>9.</v>
      </c>
      <c r="B10" s="62" t="str">
        <f>'9. Bravarski'!B1</f>
        <v>BRAVARSKI RADOVI</v>
      </c>
      <c r="C10" s="16"/>
      <c r="D10" s="25"/>
      <c r="E10" s="81">
        <f>'9. Bravarski'!F11</f>
        <v>0</v>
      </c>
      <c r="F10" s="81"/>
    </row>
    <row r="11" spans="1:6" s="31" customFormat="1">
      <c r="A11" s="15" t="str">
        <f>'10. Kamenorezački'!A1</f>
        <v>10.</v>
      </c>
      <c r="B11" s="62" t="str">
        <f>'10. Kamenorezački'!B1</f>
        <v>KAMENOREZAČKI RADOVI</v>
      </c>
      <c r="C11" s="16"/>
      <c r="D11" s="25"/>
      <c r="E11" s="83">
        <f>'10. Kamenorezački'!F8</f>
        <v>0</v>
      </c>
      <c r="F11" s="83"/>
    </row>
    <row r="12" spans="1:6" s="31" customFormat="1">
      <c r="A12" s="17"/>
      <c r="B12" s="18" t="s">
        <v>95</v>
      </c>
      <c r="C12" s="26"/>
      <c r="D12" s="26"/>
      <c r="E12" s="82">
        <f>SUM(E2:F11)</f>
        <v>0</v>
      </c>
      <c r="F12" s="82"/>
    </row>
    <row r="13" spans="1:6" s="31" customFormat="1">
      <c r="A13" s="15"/>
      <c r="B13" s="16" t="s">
        <v>96</v>
      </c>
      <c r="C13" s="25"/>
      <c r="D13" s="25"/>
      <c r="E13" s="82">
        <f>E14-E12</f>
        <v>0</v>
      </c>
      <c r="F13" s="82"/>
    </row>
    <row r="14" spans="1:6" s="31" customFormat="1">
      <c r="A14" s="4"/>
      <c r="B14" s="73" t="s">
        <v>97</v>
      </c>
      <c r="C14" s="4"/>
      <c r="D14" s="27"/>
      <c r="E14" s="82">
        <f>E12*1.25</f>
        <v>0</v>
      </c>
      <c r="F14" s="82"/>
    </row>
    <row r="15" spans="1:6">
      <c r="A15" s="65"/>
      <c r="B15" s="80"/>
      <c r="C15" s="80"/>
      <c r="D15" s="80"/>
      <c r="E15" s="80"/>
      <c r="F15" s="66"/>
    </row>
    <row r="16" spans="1:6" s="65" customFormat="1" ht="55.5" customHeight="1">
      <c r="A16"/>
      <c r="B16"/>
      <c r="C16"/>
      <c r="D16"/>
      <c r="E16"/>
      <c r="F16"/>
    </row>
    <row r="17" spans="5:6">
      <c r="F17" s="45"/>
    </row>
    <row r="18" spans="5:6">
      <c r="E18" s="45"/>
      <c r="F18" s="64"/>
    </row>
    <row r="19" spans="5:6">
      <c r="E19" s="45"/>
    </row>
  </sheetData>
  <mergeCells count="14">
    <mergeCell ref="B15:E15"/>
    <mergeCell ref="E9:F9"/>
    <mergeCell ref="E2:F2"/>
    <mergeCell ref="E3:F3"/>
    <mergeCell ref="E10:F10"/>
    <mergeCell ref="E12:F12"/>
    <mergeCell ref="E7:F7"/>
    <mergeCell ref="E8:F8"/>
    <mergeCell ref="E4:F4"/>
    <mergeCell ref="E5:F5"/>
    <mergeCell ref="E6:F6"/>
    <mergeCell ref="E11:F11"/>
    <mergeCell ref="E13:F13"/>
    <mergeCell ref="E14:F14"/>
  </mergeCells>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DA5C4-339D-4ED1-A78C-D92917EF7EDA}">
  <sheetPr>
    <pageSetUpPr fitToPage="1"/>
  </sheetPr>
  <dimension ref="A1:F20"/>
  <sheetViews>
    <sheetView tabSelected="1" view="pageLayout" zoomScaleNormal="100" workbookViewId="0">
      <selection activeCell="B16" sqref="B16"/>
    </sheetView>
  </sheetViews>
  <sheetFormatPr defaultColWidth="8.25" defaultRowHeight="14"/>
  <cols>
    <col min="1" max="1" width="3.83203125" bestFit="1" customWidth="1"/>
    <col min="2" max="2" width="44.5" customWidth="1"/>
    <col min="3" max="4" width="5.58203125" bestFit="1" customWidth="1"/>
    <col min="5" max="6" width="9.08203125" style="45" bestFit="1" customWidth="1"/>
  </cols>
  <sheetData>
    <row r="1" spans="1:6">
      <c r="A1" s="33" t="s">
        <v>0</v>
      </c>
      <c r="B1" s="78" t="s">
        <v>11</v>
      </c>
      <c r="C1" s="79"/>
      <c r="D1" s="79"/>
      <c r="E1" s="35"/>
      <c r="F1" s="36"/>
    </row>
    <row r="2" spans="1:6" ht="26">
      <c r="A2" s="5" t="s">
        <v>1</v>
      </c>
      <c r="B2" s="5" t="s">
        <v>2</v>
      </c>
      <c r="C2" s="5" t="s">
        <v>3</v>
      </c>
      <c r="D2" s="5" t="s">
        <v>4</v>
      </c>
      <c r="E2" s="37" t="s">
        <v>5</v>
      </c>
      <c r="F2" s="38" t="s">
        <v>6</v>
      </c>
    </row>
    <row r="3" spans="1:6">
      <c r="A3" s="6"/>
      <c r="B3" s="7"/>
      <c r="C3" s="8"/>
      <c r="D3" s="13"/>
      <c r="E3" s="39"/>
      <c r="F3" s="40"/>
    </row>
    <row r="4" spans="1:6" ht="26">
      <c r="A4" s="1" t="str">
        <f>+$A$1&amp;COUNTA($A$1:A3)-1&amp;"."</f>
        <v>1.1.</v>
      </c>
      <c r="B4" s="9" t="s">
        <v>16</v>
      </c>
      <c r="C4" s="10"/>
      <c r="D4" s="14"/>
      <c r="E4" s="41"/>
      <c r="F4" s="41"/>
    </row>
    <row r="5" spans="1:6">
      <c r="A5" s="6"/>
      <c r="B5" s="60" t="s">
        <v>14</v>
      </c>
      <c r="C5" s="20" t="s">
        <v>15</v>
      </c>
      <c r="D5" s="21">
        <v>1</v>
      </c>
      <c r="E5" s="42"/>
      <c r="F5" s="42">
        <f>D5*E5</f>
        <v>0</v>
      </c>
    </row>
    <row r="6" spans="1:6">
      <c r="A6" s="6"/>
      <c r="B6" s="2"/>
      <c r="C6" s="3"/>
      <c r="D6" s="21"/>
      <c r="E6" s="42"/>
      <c r="F6" s="42"/>
    </row>
    <row r="7" spans="1:6" ht="52">
      <c r="A7" s="1" t="str">
        <f>+$A$1&amp;COUNTA($A$1:A5)-1&amp;"."</f>
        <v>1.2.</v>
      </c>
      <c r="B7" s="9" t="s">
        <v>62</v>
      </c>
      <c r="C7" s="10"/>
      <c r="D7" s="10"/>
      <c r="E7" s="41"/>
      <c r="F7" s="41"/>
    </row>
    <row r="8" spans="1:6">
      <c r="A8" s="6"/>
      <c r="B8" s="60" t="s">
        <v>14</v>
      </c>
      <c r="C8" s="20" t="s">
        <v>15</v>
      </c>
      <c r="D8" s="21">
        <v>1</v>
      </c>
      <c r="E8" s="42"/>
      <c r="F8" s="42">
        <f>D8*E8</f>
        <v>0</v>
      </c>
    </row>
    <row r="9" spans="1:6">
      <c r="A9" s="6"/>
      <c r="B9" s="2"/>
      <c r="C9" s="3"/>
      <c r="D9" s="21"/>
      <c r="E9" s="42"/>
      <c r="F9" s="42"/>
    </row>
    <row r="10" spans="1:6" ht="65">
      <c r="A10" s="1" t="str">
        <f>+$A$1&amp;COUNTA($A$1:A7)-1&amp;"."</f>
        <v>1.3.</v>
      </c>
      <c r="B10" s="9" t="s">
        <v>17</v>
      </c>
      <c r="C10" s="10"/>
      <c r="D10" s="10"/>
      <c r="E10" s="41"/>
      <c r="F10" s="41"/>
    </row>
    <row r="11" spans="1:6" ht="14.5">
      <c r="A11" s="6"/>
      <c r="B11" s="60" t="s">
        <v>25</v>
      </c>
      <c r="C11" s="20" t="s">
        <v>10</v>
      </c>
      <c r="D11" s="21">
        <f>(2*13.5+2*16)*13</f>
        <v>767</v>
      </c>
      <c r="E11" s="42"/>
      <c r="F11" s="42">
        <f>D11*E11</f>
        <v>0</v>
      </c>
    </row>
    <row r="12" spans="1:6">
      <c r="A12" s="6"/>
      <c r="B12" s="60"/>
      <c r="C12" s="20"/>
      <c r="D12" s="21"/>
      <c r="E12" s="42"/>
      <c r="F12" s="42"/>
    </row>
    <row r="13" spans="1:6" ht="130">
      <c r="A13" s="1" t="str">
        <f>+$A$1&amp;COUNTA($A$1:A10)-1&amp;"."</f>
        <v>1.4.</v>
      </c>
      <c r="B13" s="9" t="s">
        <v>65</v>
      </c>
      <c r="C13" s="10"/>
      <c r="D13" s="10"/>
      <c r="E13" s="41"/>
      <c r="F13" s="41"/>
    </row>
    <row r="14" spans="1:6">
      <c r="A14" s="6"/>
      <c r="B14" s="60" t="s">
        <v>14</v>
      </c>
      <c r="C14" s="20" t="s">
        <v>15</v>
      </c>
      <c r="D14" s="21">
        <v>1</v>
      </c>
      <c r="E14" s="42"/>
      <c r="F14" s="42">
        <f>D14*E14</f>
        <v>0</v>
      </c>
    </row>
    <row r="15" spans="1:6">
      <c r="A15" s="6"/>
      <c r="B15" s="60"/>
      <c r="C15" s="20"/>
      <c r="D15" s="21"/>
      <c r="E15" s="42"/>
      <c r="F15" s="42"/>
    </row>
    <row r="16" spans="1:6" ht="169">
      <c r="A16" s="1" t="str">
        <f>+$A$1&amp;COUNTA($A$1:A12)-1&amp;"."</f>
        <v>1.4.</v>
      </c>
      <c r="B16" s="9" t="s">
        <v>66</v>
      </c>
      <c r="C16" s="10"/>
      <c r="D16" s="10"/>
      <c r="E16" s="41"/>
      <c r="F16" s="41"/>
    </row>
    <row r="17" spans="1:6">
      <c r="A17" s="6"/>
      <c r="B17" s="60" t="s">
        <v>14</v>
      </c>
      <c r="C17" s="20" t="s">
        <v>15</v>
      </c>
      <c r="D17" s="21">
        <v>1</v>
      </c>
      <c r="E17" s="42"/>
      <c r="F17" s="42">
        <f>D17*E17</f>
        <v>0</v>
      </c>
    </row>
    <row r="18" spans="1:6">
      <c r="A18" s="6"/>
      <c r="B18" s="2"/>
      <c r="C18" s="3"/>
      <c r="D18" s="22"/>
      <c r="E18" s="42"/>
      <c r="F18" s="42"/>
    </row>
    <row r="19" spans="1:6">
      <c r="A19" s="6"/>
      <c r="B19" s="2"/>
      <c r="C19" s="20"/>
      <c r="D19" s="22"/>
      <c r="E19" s="42"/>
      <c r="F19" s="42"/>
    </row>
    <row r="20" spans="1:6">
      <c r="A20" s="34"/>
      <c r="B20" s="53" t="str">
        <f>"UKUPNO "&amp;B1</f>
        <v>UKUPNO PRIPREMNI RADOVI</v>
      </c>
      <c r="C20" s="11"/>
      <c r="D20" s="23"/>
      <c r="E20" s="43"/>
      <c r="F20" s="44">
        <f>SUM(F4:F19)</f>
        <v>0</v>
      </c>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1B51-4A8B-4753-A31B-EC4868B76C39}">
  <sheetPr>
    <pageSetUpPr fitToPage="1"/>
  </sheetPr>
  <dimension ref="A1:F23"/>
  <sheetViews>
    <sheetView view="pageLayout" topLeftCell="A11" zoomScaleNormal="100" workbookViewId="0">
      <selection activeCell="E8" sqref="E8"/>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7</v>
      </c>
      <c r="B1" s="78" t="s">
        <v>19</v>
      </c>
      <c r="C1" s="78"/>
      <c r="D1" s="78"/>
      <c r="E1" s="50"/>
      <c r="F1" s="51"/>
    </row>
    <row r="2" spans="1:6" s="59" customFormat="1" ht="26">
      <c r="A2" s="5" t="s">
        <v>1</v>
      </c>
      <c r="B2" s="5" t="s">
        <v>2</v>
      </c>
      <c r="C2" s="5" t="s">
        <v>3</v>
      </c>
      <c r="D2" s="5" t="s">
        <v>4</v>
      </c>
      <c r="E2" s="37" t="s">
        <v>5</v>
      </c>
      <c r="F2" s="38" t="s">
        <v>6</v>
      </c>
    </row>
    <row r="3" spans="1:6">
      <c r="A3" s="12"/>
      <c r="B3" s="52"/>
      <c r="C3" s="8"/>
      <c r="D3" s="8"/>
      <c r="E3" s="39"/>
      <c r="F3" s="40"/>
    </row>
    <row r="4" spans="1:6" ht="104">
      <c r="A4" s="1" t="str">
        <f>+$A$1&amp;COUNTA($A$1:A3)-1&amp;"."</f>
        <v>2.1.</v>
      </c>
      <c r="B4" s="9" t="s">
        <v>63</v>
      </c>
      <c r="C4" s="10"/>
      <c r="D4" s="10"/>
      <c r="E4" s="41"/>
      <c r="F4" s="41"/>
    </row>
    <row r="5" spans="1:6" ht="14.5">
      <c r="A5" s="12"/>
      <c r="B5" s="2" t="s">
        <v>18</v>
      </c>
      <c r="C5" s="20" t="s">
        <v>10</v>
      </c>
      <c r="D5" s="21">
        <v>228.6</v>
      </c>
      <c r="E5" s="42"/>
      <c r="F5" s="42">
        <f>D5*E5</f>
        <v>0</v>
      </c>
    </row>
    <row r="6" spans="1:6">
      <c r="A6" s="12"/>
      <c r="B6" s="2"/>
      <c r="C6" s="20"/>
      <c r="D6" s="21"/>
      <c r="E6" s="42"/>
      <c r="F6" s="42"/>
    </row>
    <row r="7" spans="1:6" ht="91">
      <c r="A7" s="1" t="str">
        <f>+$A$1&amp;COUNTA($A$1:A6)-1&amp;"."</f>
        <v>2.2.</v>
      </c>
      <c r="B7" s="9" t="s">
        <v>21</v>
      </c>
      <c r="C7" s="10"/>
      <c r="D7" s="10"/>
      <c r="E7" s="41"/>
      <c r="F7" s="41"/>
    </row>
    <row r="8" spans="1:6" ht="14.5">
      <c r="A8" s="12"/>
      <c r="B8" s="2" t="s">
        <v>20</v>
      </c>
      <c r="C8" s="20" t="s">
        <v>10</v>
      </c>
      <c r="D8" s="21">
        <f>7.72*2.84*1.1</f>
        <v>24.117280000000001</v>
      </c>
      <c r="E8" s="42"/>
      <c r="F8" s="42">
        <f>D8*E8</f>
        <v>0</v>
      </c>
    </row>
    <row r="9" spans="1:6">
      <c r="A9" s="12"/>
      <c r="B9" s="2"/>
      <c r="C9" s="20"/>
      <c r="D9" s="21"/>
      <c r="E9" s="42"/>
      <c r="F9" s="42"/>
    </row>
    <row r="10" spans="1:6" ht="91">
      <c r="A10" s="1" t="str">
        <f>+$A$1&amp;COUNTA($A$1:A8)-1&amp;"."</f>
        <v>2.3.</v>
      </c>
      <c r="B10" s="9" t="s">
        <v>67</v>
      </c>
      <c r="C10" s="10"/>
      <c r="D10" s="10"/>
      <c r="E10" s="41"/>
      <c r="F10" s="41"/>
    </row>
    <row r="11" spans="1:6" ht="14.5">
      <c r="A11" s="12"/>
      <c r="B11" s="2" t="s">
        <v>20</v>
      </c>
      <c r="C11" s="20" t="s">
        <v>10</v>
      </c>
      <c r="D11" s="21">
        <v>10</v>
      </c>
      <c r="E11" s="42"/>
      <c r="F11" s="42">
        <f>D11*E11</f>
        <v>0</v>
      </c>
    </row>
    <row r="12" spans="1:6">
      <c r="A12" s="12"/>
      <c r="B12" s="2"/>
      <c r="C12" s="20"/>
      <c r="D12" s="21"/>
      <c r="E12" s="42"/>
      <c r="F12" s="42"/>
    </row>
    <row r="13" spans="1:6" ht="91">
      <c r="A13" s="1" t="str">
        <f>+$A$1&amp;COUNTA($A$1:A8)-1&amp;"."</f>
        <v>2.3.</v>
      </c>
      <c r="B13" s="9" t="s">
        <v>64</v>
      </c>
      <c r="C13" s="10"/>
      <c r="D13" s="10"/>
      <c r="E13" s="41"/>
      <c r="F13" s="41"/>
    </row>
    <row r="14" spans="1:6">
      <c r="A14" s="12"/>
      <c r="B14" s="60" t="s">
        <v>14</v>
      </c>
      <c r="C14" s="20" t="s">
        <v>15</v>
      </c>
      <c r="D14" s="21">
        <v>1</v>
      </c>
      <c r="E14" s="42"/>
      <c r="F14" s="42">
        <f>D14*E14</f>
        <v>0</v>
      </c>
    </row>
    <row r="15" spans="1:6">
      <c r="A15" s="12"/>
      <c r="B15" s="2"/>
      <c r="C15" s="20"/>
      <c r="D15" s="21"/>
      <c r="E15" s="42"/>
      <c r="F15" s="42"/>
    </row>
    <row r="16" spans="1:6" ht="91">
      <c r="A16" s="1" t="str">
        <f>+$A$1&amp;COUNTA($A$1:A15)-1&amp;"."</f>
        <v>2.5.</v>
      </c>
      <c r="B16" s="9" t="s">
        <v>68</v>
      </c>
      <c r="C16" s="10"/>
      <c r="D16" s="10"/>
      <c r="E16" s="41"/>
      <c r="F16" s="41"/>
    </row>
    <row r="17" spans="1:6" ht="14.5">
      <c r="A17" s="12"/>
      <c r="B17" s="2" t="s">
        <v>20</v>
      </c>
      <c r="C17" s="20" t="s">
        <v>10</v>
      </c>
      <c r="D17" s="21">
        <f>(9.3+2*2.82)+(6.85+2*3.32)+(2*3.1)</f>
        <v>34.630000000000003</v>
      </c>
      <c r="E17" s="42"/>
      <c r="F17" s="42">
        <f>D17*E17</f>
        <v>0</v>
      </c>
    </row>
    <row r="18" spans="1:6">
      <c r="A18" s="12"/>
      <c r="B18" s="2"/>
      <c r="C18" s="20"/>
      <c r="D18" s="21"/>
      <c r="E18" s="42"/>
      <c r="F18" s="42"/>
    </row>
    <row r="19" spans="1:6" ht="65">
      <c r="A19" s="1" t="str">
        <f>+$A$1&amp;COUNTA($A$1:A18)-1&amp;"."</f>
        <v>2.6.</v>
      </c>
      <c r="B19" s="9" t="s">
        <v>22</v>
      </c>
      <c r="C19" s="10"/>
      <c r="D19" s="10"/>
      <c r="E19" s="41"/>
      <c r="F19" s="41"/>
    </row>
    <row r="20" spans="1:6">
      <c r="A20" s="12"/>
      <c r="B20" s="2" t="s">
        <v>23</v>
      </c>
      <c r="C20" s="20" t="s">
        <v>24</v>
      </c>
      <c r="D20" s="21">
        <v>4</v>
      </c>
      <c r="E20" s="42"/>
      <c r="F20" s="42">
        <f>D20*E20</f>
        <v>0</v>
      </c>
    </row>
    <row r="21" spans="1:6">
      <c r="A21" s="12"/>
      <c r="B21" s="2"/>
      <c r="C21" s="20"/>
      <c r="D21" s="21"/>
      <c r="E21" s="42"/>
      <c r="F21" s="42"/>
    </row>
    <row r="22" spans="1:6">
      <c r="A22" s="34"/>
      <c r="B22" s="53" t="str">
        <f>"UKUPNO "&amp;B1</f>
        <v>UKUPNO RUŠENJE I DEMONTAŽE</v>
      </c>
      <c r="C22" s="11"/>
      <c r="D22" s="46"/>
      <c r="E22" s="43"/>
      <c r="F22" s="44">
        <f>SUM(F4:F21)</f>
        <v>0</v>
      </c>
    </row>
    <row r="23" spans="1:6">
      <c r="A23" s="57"/>
      <c r="B23" s="54"/>
      <c r="C23" s="4"/>
      <c r="D23" s="47"/>
      <c r="E23" s="48"/>
      <c r="F23" s="48"/>
    </row>
  </sheetData>
  <mergeCells count="1">
    <mergeCell ref="B1:D1"/>
  </mergeCells>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C6CA-B27E-4549-89F1-0DBCACFA740B}">
  <sheetPr>
    <pageSetUpPr fitToPage="1"/>
  </sheetPr>
  <dimension ref="A1:F17"/>
  <sheetViews>
    <sheetView view="pageLayout" topLeftCell="A5" zoomScaleNormal="100" workbookViewId="0">
      <selection activeCell="B9" sqref="B9"/>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12</v>
      </c>
      <c r="B1" s="78" t="s">
        <v>26</v>
      </c>
      <c r="C1" s="78"/>
      <c r="D1" s="78"/>
      <c r="E1" s="50"/>
      <c r="F1" s="51"/>
    </row>
    <row r="2" spans="1:6" s="59" customFormat="1" ht="26">
      <c r="A2" s="5" t="s">
        <v>1</v>
      </c>
      <c r="B2" s="5" t="s">
        <v>2</v>
      </c>
      <c r="C2" s="5" t="s">
        <v>3</v>
      </c>
      <c r="D2" s="5" t="s">
        <v>4</v>
      </c>
      <c r="E2" s="37" t="s">
        <v>5</v>
      </c>
      <c r="F2" s="38" t="s">
        <v>6</v>
      </c>
    </row>
    <row r="3" spans="1:6">
      <c r="A3" s="12"/>
      <c r="B3" s="52"/>
      <c r="C3" s="8"/>
      <c r="D3" s="8"/>
      <c r="E3" s="39"/>
      <c r="F3" s="40"/>
    </row>
    <row r="4" spans="1:6">
      <c r="A4" s="12"/>
      <c r="B4" s="19" t="s">
        <v>27</v>
      </c>
      <c r="C4" s="20"/>
      <c r="D4" s="21"/>
      <c r="E4" s="42"/>
      <c r="F4" s="42"/>
    </row>
    <row r="5" spans="1:6" ht="162" customHeight="1">
      <c r="A5" s="1" t="str">
        <f>+$A$1&amp;COUNTA($A$1:A4)-1&amp;"."</f>
        <v>3.1.</v>
      </c>
      <c r="B5" s="9" t="s">
        <v>98</v>
      </c>
      <c r="C5" s="10"/>
      <c r="D5" s="10"/>
      <c r="E5" s="41"/>
      <c r="F5" s="41"/>
    </row>
    <row r="6" spans="1:6" ht="14.5">
      <c r="A6" s="12"/>
      <c r="B6" s="2" t="s">
        <v>20</v>
      </c>
      <c r="C6" s="20" t="s">
        <v>10</v>
      </c>
      <c r="D6" s="21">
        <f>'2. Rušenje i demontaže'!D8+'2. Rušenje i demontaže'!D17</f>
        <v>58.747280000000003</v>
      </c>
      <c r="E6" s="42"/>
      <c r="F6" s="42">
        <f>D6*E6</f>
        <v>0</v>
      </c>
    </row>
    <row r="7" spans="1:6">
      <c r="A7" s="12"/>
      <c r="B7" s="2"/>
      <c r="C7" s="20"/>
      <c r="D7" s="21"/>
      <c r="E7" s="42"/>
      <c r="F7" s="42"/>
    </row>
    <row r="8" spans="1:6">
      <c r="A8" s="12"/>
      <c r="B8" s="19" t="s">
        <v>30</v>
      </c>
      <c r="C8" s="20"/>
      <c r="D8" s="21"/>
      <c r="E8" s="42"/>
      <c r="F8" s="42"/>
    </row>
    <row r="9" spans="1:6" ht="65">
      <c r="A9" s="1" t="str">
        <f>+$A$1&amp;COUNTA($A$1:A7)-1&amp;"."</f>
        <v>3.2.</v>
      </c>
      <c r="B9" s="9" t="s">
        <v>29</v>
      </c>
      <c r="C9" s="10"/>
      <c r="D9" s="10"/>
      <c r="E9" s="41"/>
      <c r="F9" s="41"/>
    </row>
    <row r="10" spans="1:6" ht="14.5">
      <c r="A10" s="12"/>
      <c r="B10" s="2" t="s">
        <v>31</v>
      </c>
      <c r="C10" s="20" t="s">
        <v>10</v>
      </c>
      <c r="D10" s="21">
        <v>10</v>
      </c>
      <c r="E10" s="42"/>
      <c r="F10" s="42">
        <f>D10*E10</f>
        <v>0</v>
      </c>
    </row>
    <row r="11" spans="1:6">
      <c r="A11" s="12"/>
      <c r="B11" s="2"/>
      <c r="C11" s="20"/>
      <c r="D11" s="21"/>
      <c r="E11" s="42"/>
      <c r="F11" s="42"/>
    </row>
    <row r="12" spans="1:6">
      <c r="A12" s="12"/>
      <c r="B12" s="19" t="s">
        <v>51</v>
      </c>
      <c r="C12" s="20"/>
      <c r="D12" s="21"/>
      <c r="E12" s="42"/>
      <c r="F12" s="42"/>
    </row>
    <row r="13" spans="1:6" ht="91">
      <c r="A13" s="1" t="str">
        <f>+$A$1&amp;COUNTA($A$1:A12)-1&amp;"."</f>
        <v>3.3.</v>
      </c>
      <c r="B13" s="9" t="s">
        <v>28</v>
      </c>
      <c r="C13" s="10"/>
      <c r="D13" s="10"/>
      <c r="E13" s="41"/>
      <c r="F13" s="41"/>
    </row>
    <row r="14" spans="1:6">
      <c r="A14" s="12"/>
      <c r="B14" s="2" t="s">
        <v>14</v>
      </c>
      <c r="C14" s="20" t="s">
        <v>15</v>
      </c>
      <c r="D14" s="21">
        <v>1</v>
      </c>
      <c r="E14" s="42"/>
      <c r="F14" s="42">
        <f>D14*E14</f>
        <v>0</v>
      </c>
    </row>
    <row r="15" spans="1:6">
      <c r="A15" s="12"/>
      <c r="B15" s="2"/>
      <c r="C15" s="20"/>
      <c r="D15" s="21"/>
      <c r="E15" s="42"/>
      <c r="F15" s="42"/>
    </row>
    <row r="16" spans="1:6">
      <c r="A16" s="34"/>
      <c r="B16" s="53" t="str">
        <f>"UKUPNO "&amp;B1</f>
        <v>UKUPNO ZIDARSKI RADOVI</v>
      </c>
      <c r="C16" s="11"/>
      <c r="D16" s="46"/>
      <c r="E16" s="43"/>
      <c r="F16" s="44">
        <f>SUM(F4:F15)</f>
        <v>0</v>
      </c>
    </row>
    <row r="17" spans="1:6">
      <c r="A17" s="57"/>
      <c r="B17" s="54"/>
      <c r="C17" s="4"/>
      <c r="D17" s="47"/>
      <c r="E17" s="48"/>
      <c r="F17" s="48"/>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CC8A5-A9F8-4F32-92E7-80244D397554}">
  <sheetPr>
    <pageSetUpPr fitToPage="1"/>
  </sheetPr>
  <dimension ref="A1:F20"/>
  <sheetViews>
    <sheetView view="pageLayout" topLeftCell="A12" zoomScaleNormal="100" workbookViewId="0">
      <selection activeCell="B15" sqref="B15"/>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13</v>
      </c>
      <c r="B1" s="78" t="s">
        <v>32</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c r="A4" s="12"/>
      <c r="B4" s="61" t="s">
        <v>35</v>
      </c>
      <c r="C4" s="8"/>
      <c r="D4" s="8"/>
      <c r="E4" s="39"/>
      <c r="F4" s="40"/>
    </row>
    <row r="5" spans="1:6" ht="117">
      <c r="A5" s="1" t="str">
        <f>+$A$1&amp;COUNTA($A$1:A3)-1&amp;"."</f>
        <v>4.1.</v>
      </c>
      <c r="B5" s="9" t="s">
        <v>99</v>
      </c>
      <c r="C5" s="10"/>
      <c r="D5" s="10"/>
      <c r="E5" s="41"/>
      <c r="F5" s="41"/>
    </row>
    <row r="6" spans="1:6" ht="14.5">
      <c r="A6" s="12"/>
      <c r="B6" s="2" t="s">
        <v>33</v>
      </c>
      <c r="C6" s="20" t="s">
        <v>10</v>
      </c>
      <c r="D6" s="63">
        <f>62.9+17.1+68.2</f>
        <v>148.19999999999999</v>
      </c>
      <c r="E6" s="42"/>
      <c r="F6" s="42">
        <f>D6*E6</f>
        <v>0</v>
      </c>
    </row>
    <row r="7" spans="1:6">
      <c r="A7" s="12"/>
      <c r="B7" s="2"/>
      <c r="C7" s="20"/>
      <c r="D7" s="21"/>
      <c r="E7" s="42"/>
      <c r="F7" s="42"/>
    </row>
    <row r="8" spans="1:6">
      <c r="A8" s="12"/>
      <c r="B8" s="19" t="s">
        <v>34</v>
      </c>
      <c r="C8" s="20"/>
      <c r="D8" s="21"/>
      <c r="E8" s="42"/>
      <c r="F8" s="42"/>
    </row>
    <row r="9" spans="1:6" ht="130">
      <c r="A9" s="1" t="str">
        <f>+$A$1&amp;COUNTA($A$1:A8)-1&amp;"."</f>
        <v>4.2.</v>
      </c>
      <c r="B9" s="9" t="s">
        <v>100</v>
      </c>
      <c r="C9" s="10"/>
      <c r="D9" s="10"/>
      <c r="E9" s="41"/>
      <c r="F9" s="41"/>
    </row>
    <row r="10" spans="1:6" ht="14.5">
      <c r="A10" s="12"/>
      <c r="B10" s="2" t="s">
        <v>36</v>
      </c>
      <c r="C10" s="20" t="s">
        <v>10</v>
      </c>
      <c r="D10" s="63">
        <v>9.5</v>
      </c>
      <c r="E10" s="42"/>
      <c r="F10" s="42">
        <f>D10*E10</f>
        <v>0</v>
      </c>
    </row>
    <row r="11" spans="1:6">
      <c r="A11" s="12"/>
      <c r="B11" s="2"/>
      <c r="C11" s="20"/>
      <c r="D11" s="21"/>
      <c r="E11" s="42"/>
      <c r="F11" s="42"/>
    </row>
    <row r="12" spans="1:6" ht="182">
      <c r="A12" s="1" t="str">
        <f>+$A$1&amp;COUNTA($A$1:A11)-1&amp;"."</f>
        <v>4.3.</v>
      </c>
      <c r="B12" s="9" t="s">
        <v>101</v>
      </c>
      <c r="C12" s="10"/>
      <c r="D12" s="10"/>
      <c r="E12" s="41"/>
      <c r="F12" s="41"/>
    </row>
    <row r="13" spans="1:6" ht="14.5">
      <c r="A13" s="12"/>
      <c r="B13" s="2" t="s">
        <v>36</v>
      </c>
      <c r="C13" s="20" t="s">
        <v>10</v>
      </c>
      <c r="D13" s="63">
        <f>60.26*0.5+6.4*0.5</f>
        <v>33.33</v>
      </c>
      <c r="E13" s="42"/>
      <c r="F13" s="42">
        <f>D13*E13</f>
        <v>0</v>
      </c>
    </row>
    <row r="14" spans="1:6">
      <c r="A14" s="12"/>
      <c r="B14" s="2"/>
      <c r="C14" s="20"/>
      <c r="D14" s="21"/>
      <c r="E14" s="42"/>
      <c r="F14" s="42"/>
    </row>
    <row r="15" spans="1:6" ht="130">
      <c r="A15" s="1" t="str">
        <f>+$A$1&amp;COUNTA($A$1:A14)-1&amp;"."</f>
        <v>4.4.</v>
      </c>
      <c r="B15" s="9" t="s">
        <v>52</v>
      </c>
      <c r="C15" s="10"/>
      <c r="D15" s="10"/>
      <c r="E15" s="41"/>
      <c r="F15" s="41"/>
    </row>
    <row r="16" spans="1:6" ht="14.5">
      <c r="A16" s="12"/>
      <c r="B16" s="2" t="s">
        <v>36</v>
      </c>
      <c r="C16" s="20" t="s">
        <v>10</v>
      </c>
      <c r="D16" s="63">
        <f>'2. Rušenje i demontaže'!D5</f>
        <v>228.6</v>
      </c>
      <c r="E16" s="42"/>
      <c r="F16" s="42">
        <f>D16*E16</f>
        <v>0</v>
      </c>
    </row>
    <row r="17" spans="1:6">
      <c r="A17" s="12"/>
      <c r="B17" s="2"/>
      <c r="C17" s="20"/>
      <c r="D17" s="63"/>
      <c r="E17" s="42"/>
      <c r="F17" s="42"/>
    </row>
    <row r="18" spans="1:6">
      <c r="A18" s="12"/>
      <c r="B18" s="2"/>
      <c r="C18" s="20"/>
      <c r="D18" s="21"/>
      <c r="E18" s="42"/>
      <c r="F18" s="42"/>
    </row>
    <row r="19" spans="1:6">
      <c r="A19" s="34"/>
      <c r="B19" s="53" t="str">
        <f>"UKUPNO "&amp;B1</f>
        <v>UKUPNO IZOLATERSKI RADOVI</v>
      </c>
      <c r="C19" s="11"/>
      <c r="D19" s="46"/>
      <c r="E19" s="43"/>
      <c r="F19" s="44">
        <f>SUM(F5:F16)</f>
        <v>0</v>
      </c>
    </row>
    <row r="20" spans="1:6">
      <c r="A20" s="57"/>
      <c r="B20" s="54"/>
      <c r="C20" s="4"/>
      <c r="D20" s="47"/>
      <c r="E20" s="48"/>
      <c r="F20" s="48"/>
    </row>
  </sheetData>
  <mergeCells count="1">
    <mergeCell ref="B1:D1"/>
  </mergeCells>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62365-4D3D-4EB4-B2FC-63EA879DB300}">
  <sheetPr>
    <pageSetUpPr fitToPage="1"/>
  </sheetPr>
  <dimension ref="A1:F32"/>
  <sheetViews>
    <sheetView view="pageLayout" topLeftCell="A18" zoomScaleNormal="100" workbookViewId="0">
      <selection activeCell="B28" sqref="B28"/>
    </sheetView>
  </sheetViews>
  <sheetFormatPr defaultRowHeight="14"/>
  <cols>
    <col min="1" max="1" width="5.25" style="58" customWidth="1"/>
    <col min="2" max="2" width="48" style="55" customWidth="1"/>
    <col min="3" max="3" width="10.75" customWidth="1"/>
    <col min="4" max="4" width="7.58203125" customWidth="1"/>
    <col min="5" max="5" width="12.33203125" style="49" customWidth="1"/>
    <col min="6" max="6" width="16.75" style="49" customWidth="1"/>
  </cols>
  <sheetData>
    <row r="1" spans="1:6">
      <c r="A1" s="56" t="s">
        <v>37</v>
      </c>
      <c r="B1" s="78" t="s">
        <v>38</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c r="A4" s="12"/>
      <c r="B4" s="61" t="s">
        <v>43</v>
      </c>
      <c r="C4" s="8"/>
      <c r="D4" s="8"/>
      <c r="E4" s="39"/>
      <c r="F4" s="40"/>
    </row>
    <row r="5" spans="1:6" ht="117">
      <c r="A5" s="1" t="str">
        <f>+$A$1&amp;COUNTA($A$1:A3)-1&amp;"."</f>
        <v>5.1.</v>
      </c>
      <c r="B5" s="9" t="s">
        <v>39</v>
      </c>
      <c r="C5" s="10"/>
      <c r="D5" s="10"/>
      <c r="E5" s="41"/>
      <c r="F5" s="41"/>
    </row>
    <row r="6" spans="1:6" ht="14.5">
      <c r="A6" s="12"/>
      <c r="B6" s="2" t="s">
        <v>40</v>
      </c>
      <c r="C6" s="20" t="s">
        <v>9</v>
      </c>
      <c r="D6" s="21">
        <f>7.3*0.3</f>
        <v>2.19</v>
      </c>
      <c r="E6" s="42"/>
      <c r="F6" s="42">
        <f>D6*E6</f>
        <v>0</v>
      </c>
    </row>
    <row r="7" spans="1:6">
      <c r="A7" s="12"/>
      <c r="B7" s="2"/>
      <c r="C7" s="20"/>
      <c r="D7" s="21"/>
      <c r="E7" s="42"/>
      <c r="F7" s="42"/>
    </row>
    <row r="8" spans="1:6" ht="78">
      <c r="A8" s="1" t="str">
        <f>+$A$1&amp;COUNTA($A$1:A3)-1&amp;"."</f>
        <v>5.1.</v>
      </c>
      <c r="B8" s="9" t="s">
        <v>70</v>
      </c>
      <c r="C8" s="10"/>
      <c r="D8" s="10"/>
      <c r="E8" s="41"/>
      <c r="F8" s="41"/>
    </row>
    <row r="9" spans="1:6">
      <c r="A9" s="12"/>
      <c r="B9" s="2" t="s">
        <v>45</v>
      </c>
      <c r="C9" s="20" t="s">
        <v>24</v>
      </c>
      <c r="D9" s="21">
        <v>1</v>
      </c>
      <c r="E9" s="42"/>
      <c r="F9" s="42">
        <f>D9*E9</f>
        <v>0</v>
      </c>
    </row>
    <row r="10" spans="1:6">
      <c r="A10" s="12"/>
      <c r="B10" s="2"/>
      <c r="C10" s="20"/>
      <c r="D10" s="21"/>
      <c r="E10" s="42"/>
      <c r="F10" s="42"/>
    </row>
    <row r="11" spans="1:6" ht="65">
      <c r="A11" s="1" t="str">
        <f>+$A$1&amp;COUNTA($A$1:A10)-1&amp;"."</f>
        <v>5.3.</v>
      </c>
      <c r="B11" s="9" t="s">
        <v>80</v>
      </c>
      <c r="C11" s="10"/>
      <c r="D11" s="10"/>
      <c r="E11" s="41"/>
      <c r="F11" s="41"/>
    </row>
    <row r="12" spans="1:6" ht="14.5">
      <c r="A12" s="12"/>
      <c r="B12" s="2" t="s">
        <v>36</v>
      </c>
      <c r="C12" s="20" t="s">
        <v>10</v>
      </c>
      <c r="D12" s="21">
        <v>228.6</v>
      </c>
      <c r="E12" s="42"/>
      <c r="F12" s="42">
        <f>D12*E12</f>
        <v>0</v>
      </c>
    </row>
    <row r="13" spans="1:6">
      <c r="A13" s="12"/>
      <c r="B13" s="2"/>
      <c r="C13" s="20"/>
      <c r="D13" s="21"/>
      <c r="E13" s="42"/>
      <c r="F13" s="42"/>
    </row>
    <row r="14" spans="1:6" ht="91">
      <c r="A14" s="1" t="str">
        <f>+$A$1&amp;COUNTA($A$1:A13)-1&amp;"."</f>
        <v>5.4.</v>
      </c>
      <c r="B14" s="9" t="s">
        <v>79</v>
      </c>
      <c r="C14" s="10"/>
      <c r="D14" s="10"/>
      <c r="E14" s="41"/>
      <c r="F14" s="41"/>
    </row>
    <row r="15" spans="1:6" ht="14.5">
      <c r="A15" s="12"/>
      <c r="B15" s="2" t="s">
        <v>36</v>
      </c>
      <c r="C15" s="20" t="s">
        <v>10</v>
      </c>
      <c r="D15" s="21">
        <v>228.6</v>
      </c>
      <c r="E15" s="42"/>
      <c r="F15" s="42">
        <f>D15*E15</f>
        <v>0</v>
      </c>
    </row>
    <row r="16" spans="1:6">
      <c r="A16" s="12"/>
      <c r="B16" s="2"/>
      <c r="C16" s="20"/>
      <c r="D16" s="21"/>
      <c r="E16" s="42"/>
      <c r="F16" s="42"/>
    </row>
    <row r="17" spans="1:6">
      <c r="A17" s="12"/>
      <c r="B17" s="19" t="s">
        <v>44</v>
      </c>
      <c r="C17" s="20"/>
      <c r="D17" s="21"/>
      <c r="E17" s="42"/>
      <c r="F17" s="42"/>
    </row>
    <row r="18" spans="1:6" ht="91">
      <c r="A18" s="1" t="str">
        <f>+$A$1&amp;COUNTA($A$1:A14)-1&amp;"."</f>
        <v>5.5.</v>
      </c>
      <c r="B18" s="9" t="s">
        <v>53</v>
      </c>
      <c r="C18" s="10"/>
      <c r="D18" s="10"/>
      <c r="E18" s="41"/>
      <c r="F18" s="41"/>
    </row>
    <row r="19" spans="1:6" ht="14.5">
      <c r="A19" s="12"/>
      <c r="B19" s="2" t="s">
        <v>40</v>
      </c>
      <c r="C19" s="20" t="s">
        <v>9</v>
      </c>
      <c r="D19" s="21">
        <f>6.1</f>
        <v>6.1</v>
      </c>
      <c r="E19" s="42"/>
      <c r="F19" s="42">
        <f>D19*E19</f>
        <v>0</v>
      </c>
    </row>
    <row r="20" spans="1:6">
      <c r="A20" s="12"/>
      <c r="B20" s="2"/>
      <c r="C20" s="20"/>
      <c r="D20" s="21"/>
      <c r="E20" s="42"/>
      <c r="F20" s="42"/>
    </row>
    <row r="21" spans="1:6" ht="91">
      <c r="A21" s="1" t="str">
        <f>+$A$1&amp;COUNTA($A$1:A20)-1&amp;"."</f>
        <v>5.6.</v>
      </c>
      <c r="B21" s="9" t="s">
        <v>102</v>
      </c>
      <c r="C21" s="10"/>
      <c r="D21" s="10"/>
      <c r="E21" s="41"/>
      <c r="F21" s="41"/>
    </row>
    <row r="22" spans="1:6">
      <c r="A22" s="12"/>
      <c r="B22" s="2" t="s">
        <v>45</v>
      </c>
      <c r="C22" s="20" t="s">
        <v>24</v>
      </c>
      <c r="D22" s="21">
        <f>28*49</f>
        <v>1372</v>
      </c>
      <c r="E22" s="42"/>
      <c r="F22" s="42">
        <f>D22*E22</f>
        <v>0</v>
      </c>
    </row>
    <row r="23" spans="1:6">
      <c r="A23" s="12"/>
      <c r="B23" s="19"/>
      <c r="C23" s="20"/>
      <c r="D23" s="21"/>
      <c r="E23" s="42"/>
      <c r="F23" s="42"/>
    </row>
    <row r="24" spans="1:6" ht="91">
      <c r="A24" s="1" t="str">
        <f>+$A$1&amp;COUNTA($A$1:A23)-1&amp;"."</f>
        <v>5.7.</v>
      </c>
      <c r="B24" s="9" t="s">
        <v>75</v>
      </c>
      <c r="C24" s="10"/>
      <c r="D24" s="10"/>
      <c r="E24" s="41"/>
      <c r="F24" s="41"/>
    </row>
    <row r="25" spans="1:6" ht="14.5">
      <c r="A25" s="12"/>
      <c r="B25" s="2" t="s">
        <v>33</v>
      </c>
      <c r="C25" s="20" t="s">
        <v>10</v>
      </c>
      <c r="D25" s="21">
        <f>62.9+17.1+68.2</f>
        <v>148.19999999999999</v>
      </c>
      <c r="E25" s="42"/>
      <c r="F25" s="42">
        <f>D25*E25</f>
        <v>0</v>
      </c>
    </row>
    <row r="26" spans="1:6">
      <c r="A26" s="12"/>
      <c r="B26" s="2"/>
      <c r="C26" s="20"/>
      <c r="D26" s="21"/>
      <c r="E26" s="42"/>
      <c r="F26" s="42"/>
    </row>
    <row r="27" spans="1:6">
      <c r="A27" s="12"/>
      <c r="B27" s="19" t="s">
        <v>46</v>
      </c>
      <c r="C27" s="20"/>
      <c r="D27" s="21"/>
      <c r="E27" s="42"/>
      <c r="F27" s="42"/>
    </row>
    <row r="28" spans="1:6" ht="65">
      <c r="A28" s="1" t="str">
        <f>+$A$1&amp;COUNTA($A$1:A27)-1&amp;"."</f>
        <v>5.8.</v>
      </c>
      <c r="B28" s="9" t="s">
        <v>47</v>
      </c>
      <c r="C28" s="10"/>
      <c r="D28" s="10"/>
      <c r="E28" s="41"/>
      <c r="F28" s="41"/>
    </row>
    <row r="29" spans="1:6" ht="14.5">
      <c r="A29" s="12"/>
      <c r="B29" s="2" t="s">
        <v>40</v>
      </c>
      <c r="C29" s="20" t="s">
        <v>9</v>
      </c>
      <c r="D29" s="21">
        <v>17.66</v>
      </c>
      <c r="E29" s="42"/>
      <c r="F29" s="42">
        <f>D29*E29</f>
        <v>0</v>
      </c>
    </row>
    <row r="30" spans="1:6">
      <c r="A30" s="12"/>
      <c r="B30" s="2"/>
      <c r="C30" s="20"/>
      <c r="D30" s="21"/>
      <c r="E30" s="42"/>
      <c r="F30" s="42"/>
    </row>
    <row r="31" spans="1:6">
      <c r="A31" s="34"/>
      <c r="B31" s="53" t="str">
        <f>"UKUPNO "&amp;B1</f>
        <v>UKUPNO TESARSKI RADOVI</v>
      </c>
      <c r="C31" s="11"/>
      <c r="D31" s="46"/>
      <c r="E31" s="43"/>
      <c r="F31" s="44">
        <f>SUM(F5:F30)</f>
        <v>0</v>
      </c>
    </row>
    <row r="32" spans="1:6">
      <c r="A32" s="57"/>
      <c r="B32" s="54"/>
      <c r="C32" s="4"/>
      <c r="D32" s="47"/>
      <c r="E32" s="48"/>
      <c r="F32" s="48"/>
    </row>
  </sheetData>
  <mergeCells count="1">
    <mergeCell ref="B1:D1"/>
  </mergeCells>
  <pageMargins left="0.70866141732283472" right="0.7086614173228347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EB4F-B3DA-489B-A0E4-9E3EB0823E0D}">
  <sheetPr>
    <pageSetUpPr fitToPage="1"/>
  </sheetPr>
  <dimension ref="A1:F9"/>
  <sheetViews>
    <sheetView view="pageLayout" zoomScaleNormal="100" workbookViewId="0">
      <selection activeCell="B4" sqref="B4"/>
    </sheetView>
  </sheetViews>
  <sheetFormatPr defaultRowHeight="14"/>
  <cols>
    <col min="1" max="1" width="5.25" style="58" customWidth="1"/>
    <col min="2" max="2" width="45.5" style="55" customWidth="1"/>
    <col min="3" max="3" width="10.75" customWidth="1"/>
    <col min="4" max="4" width="7.58203125" customWidth="1"/>
    <col min="5" max="5" width="12.33203125" style="49" customWidth="1"/>
    <col min="6" max="6" width="16.75" style="49" customWidth="1"/>
  </cols>
  <sheetData>
    <row r="1" spans="1:6">
      <c r="A1" s="56" t="s">
        <v>76</v>
      </c>
      <c r="B1" s="78" t="s">
        <v>77</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ht="130">
      <c r="A4" s="1" t="str">
        <f>+$A$1&amp;COUNTA($A$1:A3)-1&amp;"."</f>
        <v>6.1.</v>
      </c>
      <c r="B4" s="9" t="s">
        <v>81</v>
      </c>
      <c r="C4" s="10"/>
      <c r="D4" s="10"/>
      <c r="E4" s="41"/>
      <c r="F4" s="41"/>
    </row>
    <row r="5" spans="1:6" ht="30.75" customHeight="1">
      <c r="A5" s="12"/>
      <c r="B5" s="2" t="s">
        <v>78</v>
      </c>
      <c r="C5" s="20" t="s">
        <v>10</v>
      </c>
      <c r="D5" s="21">
        <v>228.6</v>
      </c>
      <c r="E5" s="42"/>
      <c r="F5" s="42">
        <f>D5*E5</f>
        <v>0</v>
      </c>
    </row>
    <row r="6" spans="1:6">
      <c r="A6" s="12"/>
      <c r="B6" s="2"/>
      <c r="C6" s="20"/>
      <c r="D6" s="21"/>
      <c r="E6" s="42"/>
      <c r="F6" s="42"/>
    </row>
    <row r="7" spans="1:6">
      <c r="A7" s="12"/>
      <c r="B7" s="2"/>
      <c r="C7" s="20"/>
      <c r="D7" s="21"/>
      <c r="E7" s="42"/>
      <c r="F7" s="42"/>
    </row>
    <row r="8" spans="1:6">
      <c r="A8" s="34"/>
      <c r="B8" s="53" t="str">
        <f>"UKUPNO "&amp;B1</f>
        <v>UKUPNO KROVOPOKRIVAČKI RADOVI</v>
      </c>
      <c r="C8" s="11"/>
      <c r="D8" s="46"/>
      <c r="E8" s="43"/>
      <c r="F8" s="44">
        <f>SUM(F4:F7)</f>
        <v>0</v>
      </c>
    </row>
    <row r="9" spans="1:6">
      <c r="A9" s="57"/>
      <c r="B9" s="54"/>
      <c r="C9" s="4"/>
      <c r="D9" s="47"/>
      <c r="E9" s="48"/>
      <c r="F9" s="48"/>
    </row>
  </sheetData>
  <mergeCells count="1">
    <mergeCell ref="B1:D1"/>
  </mergeCells>
  <pageMargins left="0.70866141732283472" right="0.70866141732283472" top="0.74803149606299213" bottom="0.7480314960629921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6F559-367C-48ED-94C2-C43F73B025D7}">
  <sheetPr>
    <pageSetUpPr fitToPage="1"/>
  </sheetPr>
  <dimension ref="A1:F15"/>
  <sheetViews>
    <sheetView view="pageLayout" topLeftCell="A6" zoomScaleNormal="100" workbookViewId="0">
      <selection activeCell="B10" sqref="B10"/>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41</v>
      </c>
      <c r="B1" s="78" t="s">
        <v>42</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ht="78">
      <c r="A4" s="1" t="str">
        <f>+$A$1&amp;COUNTA($A$1:A3)-1&amp;"."</f>
        <v>7.1.</v>
      </c>
      <c r="B4" s="9" t="s">
        <v>69</v>
      </c>
      <c r="C4" s="10"/>
      <c r="D4" s="10"/>
      <c r="E4" s="41"/>
      <c r="F4" s="41"/>
    </row>
    <row r="5" spans="1:6" ht="14.5">
      <c r="A5" s="12"/>
      <c r="B5" s="60" t="s">
        <v>49</v>
      </c>
      <c r="C5" s="20" t="s">
        <v>48</v>
      </c>
      <c r="D5" s="63">
        <f>4*13</f>
        <v>52</v>
      </c>
      <c r="E5" s="42"/>
      <c r="F5" s="42">
        <f>D5*E5</f>
        <v>0</v>
      </c>
    </row>
    <row r="6" spans="1:6">
      <c r="A6" s="12"/>
      <c r="B6" s="2"/>
      <c r="C6" s="20"/>
      <c r="D6" s="21"/>
      <c r="E6" s="42"/>
      <c r="F6" s="42"/>
    </row>
    <row r="7" spans="1:6" ht="130">
      <c r="A7" s="1" t="str">
        <f>+$A$1&amp;COUNTA($A$1:A6)-1&amp;"."</f>
        <v>7.2.</v>
      </c>
      <c r="B7" s="9" t="s">
        <v>74</v>
      </c>
      <c r="C7" s="10"/>
      <c r="D7" s="10"/>
      <c r="E7" s="41"/>
      <c r="F7" s="41"/>
    </row>
    <row r="8" spans="1:6" ht="14.5">
      <c r="A8" s="12"/>
      <c r="B8" s="60" t="s">
        <v>49</v>
      </c>
      <c r="C8" s="20" t="s">
        <v>48</v>
      </c>
      <c r="D8" s="63">
        <f>60.26+6.4</f>
        <v>66.66</v>
      </c>
      <c r="E8" s="42"/>
      <c r="F8" s="42">
        <f>D8*E8</f>
        <v>0</v>
      </c>
    </row>
    <row r="9" spans="1:6">
      <c r="A9" s="12"/>
      <c r="B9" s="2"/>
      <c r="C9" s="20"/>
      <c r="D9" s="21"/>
      <c r="E9" s="42"/>
      <c r="F9" s="42"/>
    </row>
    <row r="10" spans="1:6" ht="130">
      <c r="A10" s="1" t="str">
        <f>+$A$1&amp;COUNTA($A$1:A9)-1&amp;"."</f>
        <v>7.3.</v>
      </c>
      <c r="B10" s="9" t="s">
        <v>50</v>
      </c>
      <c r="C10" s="10"/>
      <c r="D10" s="10"/>
      <c r="E10" s="41"/>
      <c r="F10" s="41"/>
    </row>
    <row r="11" spans="1:6" ht="14.5">
      <c r="A11" s="12"/>
      <c r="B11" s="60" t="s">
        <v>49</v>
      </c>
      <c r="C11" s="20" t="s">
        <v>48</v>
      </c>
      <c r="D11" s="21">
        <f>2*2+2*7+6.4+2*2.75</f>
        <v>29.9</v>
      </c>
      <c r="E11" s="42"/>
      <c r="F11" s="42">
        <f>D11*E11</f>
        <v>0</v>
      </c>
    </row>
    <row r="12" spans="1:6">
      <c r="A12" s="12"/>
      <c r="B12" s="2"/>
      <c r="C12" s="20"/>
      <c r="D12" s="21"/>
      <c r="E12" s="42"/>
      <c r="F12" s="42"/>
    </row>
    <row r="13" spans="1:6">
      <c r="A13" s="12"/>
      <c r="B13" s="2"/>
      <c r="C13" s="20"/>
      <c r="D13" s="21"/>
      <c r="E13" s="42"/>
      <c r="F13" s="42"/>
    </row>
    <row r="14" spans="1:6">
      <c r="A14" s="34"/>
      <c r="B14" s="53" t="str">
        <f>"UKUPNO "&amp;B1</f>
        <v>UKUPNO LIMARSKI RADOVI</v>
      </c>
      <c r="C14" s="11"/>
      <c r="D14" s="46"/>
      <c r="E14" s="43"/>
      <c r="F14" s="44">
        <f>SUM(F4:F12)</f>
        <v>0</v>
      </c>
    </row>
    <row r="15" spans="1:6">
      <c r="A15" s="57"/>
      <c r="B15" s="54"/>
      <c r="C15" s="4"/>
      <c r="D15" s="47"/>
      <c r="E15" s="48"/>
      <c r="F15" s="48"/>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9BF3F-BF14-412A-893C-32436C7BDC69}">
  <sheetPr>
    <pageSetUpPr fitToPage="1"/>
  </sheetPr>
  <dimension ref="A1:F15"/>
  <sheetViews>
    <sheetView view="pageLayout" topLeftCell="A4" zoomScaleNormal="100" workbookViewId="0">
      <selection activeCell="B10" sqref="B10"/>
    </sheetView>
  </sheetViews>
  <sheetFormatPr defaultRowHeight="14"/>
  <cols>
    <col min="1" max="1" width="3.83203125" style="58" bestFit="1" customWidth="1"/>
    <col min="2" max="2" width="41.25" style="55" bestFit="1" customWidth="1"/>
    <col min="3" max="3" width="8.58203125" bestFit="1" customWidth="1"/>
    <col min="4" max="4" width="5.58203125" bestFit="1" customWidth="1"/>
    <col min="5" max="5" width="9" style="49" bestFit="1" customWidth="1"/>
    <col min="6" max="6" width="10" style="49" bestFit="1" customWidth="1"/>
  </cols>
  <sheetData>
    <row r="1" spans="1:6">
      <c r="A1" s="56" t="s">
        <v>54</v>
      </c>
      <c r="B1" s="78" t="s">
        <v>55</v>
      </c>
      <c r="C1" s="79"/>
      <c r="D1" s="79"/>
      <c r="E1" s="50"/>
      <c r="F1" s="51"/>
    </row>
    <row r="2" spans="1:6" s="59" customFormat="1" ht="26">
      <c r="A2" s="5" t="s">
        <v>1</v>
      </c>
      <c r="B2" s="5" t="s">
        <v>2</v>
      </c>
      <c r="C2" s="5" t="s">
        <v>3</v>
      </c>
      <c r="D2" s="5" t="s">
        <v>4</v>
      </c>
      <c r="E2" s="37" t="s">
        <v>5</v>
      </c>
      <c r="F2" s="38" t="s">
        <v>6</v>
      </c>
    </row>
    <row r="3" spans="1:6">
      <c r="A3" s="12"/>
      <c r="B3" s="52"/>
      <c r="C3" s="8"/>
      <c r="D3" s="8"/>
      <c r="E3" s="39"/>
      <c r="F3" s="40"/>
    </row>
    <row r="4" spans="1:6" ht="130">
      <c r="A4" s="1" t="str">
        <f>+$A$1&amp;COUNTA($A$1:A3)-1&amp;"."</f>
        <v>8.1.</v>
      </c>
      <c r="B4" s="9" t="s">
        <v>103</v>
      </c>
      <c r="C4" s="10"/>
      <c r="D4" s="10"/>
      <c r="E4" s="41"/>
      <c r="F4" s="41"/>
    </row>
    <row r="5" spans="1:6">
      <c r="A5" s="12"/>
      <c r="B5" s="60" t="s">
        <v>56</v>
      </c>
      <c r="C5" s="20" t="s">
        <v>24</v>
      </c>
      <c r="D5" s="21">
        <v>1</v>
      </c>
      <c r="E5" s="42"/>
      <c r="F5" s="42">
        <f>D5*E5</f>
        <v>0</v>
      </c>
    </row>
    <row r="6" spans="1:6">
      <c r="A6" s="12"/>
      <c r="B6" s="2"/>
      <c r="C6" s="20"/>
      <c r="D6" s="21"/>
      <c r="E6" s="42"/>
      <c r="F6" s="42"/>
    </row>
    <row r="7" spans="1:6" ht="104">
      <c r="A7" s="1" t="str">
        <f>+$A$1&amp;COUNTA($A$1:A6)-1&amp;"."</f>
        <v>8.2.</v>
      </c>
      <c r="B7" s="9" t="s">
        <v>104</v>
      </c>
      <c r="C7" s="10"/>
      <c r="D7" s="10"/>
      <c r="E7" s="41"/>
      <c r="F7" s="41"/>
    </row>
    <row r="8" spans="1:6">
      <c r="A8" s="12"/>
      <c r="B8" s="60" t="s">
        <v>56</v>
      </c>
      <c r="C8" s="20" t="s">
        <v>24</v>
      </c>
      <c r="D8" s="21">
        <v>1</v>
      </c>
      <c r="E8" s="42"/>
      <c r="F8" s="42">
        <f>D8*E8</f>
        <v>0</v>
      </c>
    </row>
    <row r="9" spans="1:6">
      <c r="A9" s="12"/>
      <c r="B9" s="2"/>
      <c r="C9" s="20"/>
      <c r="D9" s="21"/>
      <c r="E9" s="42"/>
      <c r="F9" s="42"/>
    </row>
    <row r="10" spans="1:6" ht="104">
      <c r="A10" s="1" t="str">
        <f>+$A$1&amp;COUNTA($A$1:A9)-1&amp;"."</f>
        <v>8.3.</v>
      </c>
      <c r="B10" s="9" t="s">
        <v>59</v>
      </c>
      <c r="C10" s="10"/>
      <c r="D10" s="10"/>
      <c r="E10" s="41"/>
      <c r="F10" s="41"/>
    </row>
    <row r="11" spans="1:6">
      <c r="A11" s="12"/>
      <c r="B11" s="60" t="s">
        <v>56</v>
      </c>
      <c r="C11" s="20" t="s">
        <v>24</v>
      </c>
      <c r="D11" s="21">
        <v>2</v>
      </c>
      <c r="E11" s="42"/>
      <c r="F11" s="42">
        <f>D11*E11</f>
        <v>0</v>
      </c>
    </row>
    <row r="12" spans="1:6">
      <c r="A12" s="12"/>
      <c r="B12" s="2"/>
      <c r="C12" s="20"/>
      <c r="D12" s="21"/>
      <c r="E12" s="42"/>
      <c r="F12" s="42"/>
    </row>
    <row r="13" spans="1:6">
      <c r="A13" s="12"/>
      <c r="B13" s="2"/>
      <c r="C13" s="20"/>
      <c r="D13" s="21"/>
      <c r="E13" s="42"/>
      <c r="F13" s="42"/>
    </row>
    <row r="14" spans="1:6">
      <c r="A14" s="34"/>
      <c r="B14" s="53" t="str">
        <f>"UKUPNO "&amp;B1</f>
        <v>UKUPNO STOLARSKI RADOVI</v>
      </c>
      <c r="C14" s="11"/>
      <c r="D14" s="46"/>
      <c r="E14" s="43"/>
      <c r="F14" s="44">
        <f>SUM(F4:F12)</f>
        <v>0</v>
      </c>
    </row>
    <row r="15" spans="1:6">
      <c r="A15" s="57"/>
      <c r="B15" s="54"/>
      <c r="C15" s="4"/>
      <c r="D15" s="47"/>
      <c r="E15" s="48"/>
      <c r="F15" s="48"/>
    </row>
  </sheetData>
  <mergeCells count="1">
    <mergeCell ref="B1:D1"/>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328</TotalTime>
  <Application>Microsoft Excel</Application>
  <DocSecurity>0</DocSecurity>
  <ScaleCrop>false</ScaleCrop>
  <HeadingPairs>
    <vt:vector size="2" baseType="variant">
      <vt:variant>
        <vt:lpstr>Radni listovi</vt:lpstr>
      </vt:variant>
      <vt:variant>
        <vt:i4>12</vt:i4>
      </vt:variant>
    </vt:vector>
  </HeadingPairs>
  <TitlesOfParts>
    <vt:vector size="12" baseType="lpstr">
      <vt:lpstr>Naslovna stranica</vt:lpstr>
      <vt:lpstr>1. Pripremni radovi</vt:lpstr>
      <vt:lpstr>2. Rušenje i demontaže</vt:lpstr>
      <vt:lpstr>3. Zidarski</vt:lpstr>
      <vt:lpstr>4. Izolacije</vt:lpstr>
      <vt:lpstr>5. Tesarski</vt:lpstr>
      <vt:lpstr>6. Krovopokrivački</vt:lpstr>
      <vt:lpstr>7. Limarski</vt:lpstr>
      <vt:lpstr>8. Stolarski</vt:lpstr>
      <vt:lpstr>9. Bravarski</vt:lpstr>
      <vt:lpstr>10. Kamenorezački</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Ivan Samardžija</cp:lastModifiedBy>
  <cp:revision>2</cp:revision>
  <cp:lastPrinted>2023-09-21T06:57:36Z</cp:lastPrinted>
  <dcterms:created xsi:type="dcterms:W3CDTF">2014-06-06T08:07:59Z</dcterms:created>
  <dcterms:modified xsi:type="dcterms:W3CDTF">2025-08-21T11:55:29Z</dcterms:modified>
</cp:coreProperties>
</file>